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Finance\Budget\FY25\"/>
    </mc:Choice>
  </mc:AlternateContent>
  <xr:revisionPtr revIDLastSave="0" documentId="13_ncr:1_{3EB4E6DB-2430-4F51-917D-2964F51CE27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Area" localSheetId="0">'Uniform Budget Summary'!$A$1:$AD$199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C15" i="1" l="1"/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O197" i="1" s="1"/>
  <c r="S145" i="1"/>
  <c r="S165" i="1" s="1"/>
  <c r="S176" i="1" s="1"/>
  <c r="S197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Y197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T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5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<sst xmlns="http://schemas.openxmlformats.org/spreadsheetml/2006/main" count="390" uniqueCount="143">
  <si>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</si>
  <si>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</si>
  <si>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</si>
  <si>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</si>
  <si>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</si>
  <si>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</si>
  <si>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</si>
  <si>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</si>
  <si>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</si>
  <si>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</si>
  <si>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</si>
  <si>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</si>
  <si>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</si>
  <si>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</si>
  <si>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</si>
  <si>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</si>
  <si>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</si>
  <si>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</si>
  <si>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</si>
  <si>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</si>
  <si>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</si>
  <si>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</si>
  <si>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</si>
  <si>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</si>
  <si>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</si>
  <si>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</si>
  <si>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</si>
  <si>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</si>
  <si>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</si>
  <si>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</si>
  <si>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</si>
  <si>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</si>
  <si>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</si>
  <si>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</si>
  <si>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</si>
  <si>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</si>
  <si>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</si>
  <si>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</si>
  <si>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</si>
  <si>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</si>
  <si>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</si>
  <si>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</si>
  <si>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</si>
  <si>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</si>
  <si>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</si>
  <si>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</si>
  <si>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</si>
  <si>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</si>
  <si>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</si>
  <si>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</si>
  <si>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</si>
  <si>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</si>
  <si>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</si>
  <si>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</si>
  <si>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</si>
  <si>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</si>
  <si>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</si>
  <si>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</si>
  <si>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</si>
  <si>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</si>
  <si>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</si>
  <si>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</si>
  <si>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</si>
  <si>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</si>
  <si>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</si>
  <si>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</si>
  <si>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</si>
  <si>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</si>
  <si>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</si>
  <si>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</si>
  <si>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</si>
  <si>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</si>
  <si>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</si>
  <si>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</si>
  <si>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</si>
  <si>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</si>
  <si>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</si>
  <si>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</si>
  <si>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</si>
  <si>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</si>
  <si>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</si>
  <si>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</si>
  <si>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</si>
  <si>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</si>
  <si>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</si>
  <si>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</si>
  <si>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</si>
  <si>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</si>
  <si>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</si>
  <si>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</si>
  <si>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</si>
  <si>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</si>
  <si>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</si>
  <si>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</si>
  <si>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</si>
  <si>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</si>
  <si>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</si>
  <si>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</si>
  <si>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</si>
  <si>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</si>
  <si>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</si>
  <si>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</si>
  <si>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</si>
  <si>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</si>
  <si>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</si>
  <si>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</si>
  <si>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</si>
  <si>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</si>
  <si>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</si>
  <si>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</si>
  <si>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</si>
  <si>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</si>
  <si>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</si>
  <si>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</si>
  <si>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</si>
  <si>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</si>
  <si>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</si>
  <si>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</si>
  <si>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</si>
  <si>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</si>
  <si>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</si>
  <si>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</si>
  <si>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</si>
  <si>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</si>
  <si>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</si>
  <si>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</si>
  <si>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</si>
  <si>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</si>
  <si>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</si>
  <si>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</si>
  <si>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</si>
  <si>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</si>
  <si>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</si>
  <si>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</si>
  <si>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</si>
  <si>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</si>
  <si>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</si>
  <si>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</si>
  <si>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</si>
  <si>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</si>
  <si>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</si>
  <si>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FY2024-2025 UNIFORM BUDGET SUMMARY</t>
  </si>
  <si>
    <t>Clear Creek School District
District Code: 0540
Adopted OR Revised Budget
Adopted: June 11, 2024
Budgeted Pupil Count: 604.8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</si>
</sst>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3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4" fillId="0" borderId="6" xfId="0" applyNumberFormat="1" applyFont="1" applyBorder="1" applyProtection="1">
      <protection locked="0"/>
    </xf>
  </cellXfs>
  <cellStyles count="2">
    <cellStyle name="Normal" xfId="0" builtinId="0"/>
    <cellStyle name="Normal 2" xfId="1" xr:uid="{BC346FE5-6BAB-4B63-9B3C-851C53AAFAAA}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5" activePane="bottomRight" state="frozen"/>
      <selection activeCell="G13" sqref="G13"/>
      <selection pane="topRight" activeCell="G13" sqref="G13"/>
      <selection pane="bottomLeft" activeCell="G13" sqref="G13"/>
      <selection pane="bottomRight" activeCell="A6" sqref="A6"/>
    </sheetView>
  </sheetViews>
  <sheetFormatPr defaultColWidth="9.33203125" defaultRowHeight="13" outlineLevelCol="1" x14ac:dyDescent="0.3"/>
  <cols>
    <col min="1" max="1" width="47.6640625" style="8" customWidth="1"/>
    <col min="2" max="2" width="14" style="1" bestFit="1" customWidth="1"/>
    <col min="3" max="3" width="18.6640625" style="2" customWidth="1"/>
    <col min="4" max="6" width="18.6640625" style="2" hidden="1" customWidth="1" outlineLevel="1"/>
    <col min="7" max="7" width="18.6640625" style="2" customWidth="1" collapsed="1"/>
    <col min="8" max="8" width="18.6640625" style="2" customWidth="1"/>
    <col min="9" max="14" width="18.6640625" style="2" hidden="1" customWidth="1" outlineLevel="1"/>
    <col min="15" max="15" width="18.6640625" style="2" customWidth="1" collapsed="1"/>
    <col min="16" max="16" width="18.6640625" style="2" hidden="1" customWidth="1" outlineLevel="1"/>
    <col min="17" max="17" width="18.6640625" style="2" customWidth="1" collapsed="1"/>
    <col min="18" max="18" width="18.6640625" style="2" hidden="1" customWidth="1" outlineLevel="1"/>
    <col min="19" max="19" width="18.6640625" style="2" customWidth="1" collapsed="1"/>
    <col min="20" max="20" width="18.6640625" style="2" hidden="1" customWidth="1" outlineLevel="1"/>
    <col min="21" max="21" width="18.6640625" style="2" customWidth="1" collapsed="1"/>
    <col min="22" max="26" width="18.6640625" style="2" hidden="1" customWidth="1" outlineLevel="1"/>
    <col min="27" max="27" width="18.6640625" style="2" customWidth="1" collapsed="1"/>
    <col min="28" max="29" width="18.6640625" style="2" hidden="1" customWidth="1" outlineLevel="1"/>
    <col min="30" max="30" width="18.6640625" style="2" customWidth="1" collapsed="1"/>
    <col min="31" max="31" width="9.33203125" style="3"/>
    <col min="32" max="32" width="12.44140625" style="3" bestFit="1" customWidth="1"/>
    <col min="33" max="16384" width="9.33203125" style="3"/>
  </cols>
  <sheetData>
    <row r="1" spans="1:30" ht="26.5" thickBot="1" x14ac:dyDescent="0.35">
      <c r="A1" s="8" t="s">
        <v>141</v>
      </c>
    </row>
    <row r="2" spans="1:30" s="4" customFormat="1" ht="104.5" thickBot="1" x14ac:dyDescent="0.35">
      <c r="A2" s="36" t="s">
        <v>142</v>
      </c>
      <c r="B2" s="27" t="s">
        <v>57</v>
      </c>
      <c r="C2" s="28" t="s">
        <v>114</v>
      </c>
      <c r="D2" s="26" t="s">
        <v>115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J2" s="26" t="s">
        <v>111</v>
      </c>
      <c r="K2" s="26" t="s">
        <v>121</v>
      </c>
      <c r="L2" s="26" t="s">
        <v>0</v>
      </c>
      <c r="M2" s="26" t="s">
        <v>122</v>
      </c>
      <c r="N2" s="26" t="s">
        <v>123</v>
      </c>
      <c r="O2" s="26" t="s">
        <v>124</v>
      </c>
      <c r="P2" s="26" t="s">
        <v>125</v>
      </c>
      <c r="Q2" s="26" t="s">
        <v>126</v>
      </c>
      <c r="R2" s="26" t="s">
        <v>127</v>
      </c>
      <c r="S2" s="26" t="s">
        <v>128</v>
      </c>
      <c r="T2" s="26" t="s">
        <v>129</v>
      </c>
      <c r="U2" s="26" t="s">
        <v>130</v>
      </c>
      <c r="V2" s="26" t="s">
        <v>131</v>
      </c>
      <c r="W2" s="26" t="s">
        <v>132</v>
      </c>
      <c r="X2" s="26" t="s">
        <v>133</v>
      </c>
      <c r="Y2" s="26" t="s">
        <v>134</v>
      </c>
      <c r="Z2" s="26" t="s">
        <v>135</v>
      </c>
      <c r="AA2" s="26" t="s">
        <v>136</v>
      </c>
      <c r="AB2" s="26" t="s">
        <v>137</v>
      </c>
      <c r="AC2" s="26" t="s">
        <v>138</v>
      </c>
      <c r="AD2" s="29" t="s">
        <v>1</v>
      </c>
    </row>
    <row r="3" spans="1:30" s="4" customFormat="1" ht="26" x14ac:dyDescent="0.3">
      <c r="A3" s="10" t="s">
        <v>102</v>
      </c>
      <c r="B3" s="5"/>
      <c r="C3" s="15">
        <v>6188876.870000001</v>
      </c>
      <c r="D3" s="16">
        <v>0</v>
      </c>
      <c r="E3" s="16">
        <v>0</v>
      </c>
      <c r="F3" s="16">
        <v>0</v>
      </c>
      <c r="G3" s="16">
        <v>10832.51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2129729.3033333337</v>
      </c>
      <c r="P3" s="16">
        <v>0</v>
      </c>
      <c r="Q3" s="16">
        <v>9244732.8599999994</v>
      </c>
      <c r="R3" s="16">
        <v>0</v>
      </c>
      <c r="S3" s="16">
        <v>1643165.3600000003</v>
      </c>
      <c r="T3" s="16">
        <v>0</v>
      </c>
      <c r="U3" s="16">
        <v>50009.852500000037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19267346.755833331</v>
      </c>
    </row>
    <row r="4" spans="1:30" s="4" customFormat="1" ht="1.9" customHeight="1" x14ac:dyDescent="0.3">
      <c r="A4" s="10"/>
      <c r="B4" s="13"/>
      <c r="C4" s="3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/>
    </row>
    <row r="5" spans="1:30" s="6" customFormat="1" x14ac:dyDescent="0.3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ht="12.5" x14ac:dyDescent="0.25">
      <c r="A6" s="11" t="s">
        <v>2</v>
      </c>
      <c r="B6" s="14" t="s">
        <v>3</v>
      </c>
      <c r="C6" s="15">
        <v>9102422</v>
      </c>
      <c r="D6" s="16">
        <v>0</v>
      </c>
      <c r="E6" s="16">
        <v>0</v>
      </c>
      <c r="F6" s="16">
        <v>0</v>
      </c>
      <c r="G6" s="16">
        <v>5000</v>
      </c>
      <c r="H6" s="16">
        <v>400000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2636500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189175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12333097</v>
      </c>
    </row>
    <row r="7" spans="1:30" s="6" customFormat="1" ht="12.5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ht="12.5" x14ac:dyDescent="0.25">
      <c r="A8" s="11" t="s">
        <v>6</v>
      </c>
      <c r="B8" s="14" t="s">
        <v>7</v>
      </c>
      <c r="C8" s="15">
        <v>3451000</v>
      </c>
      <c r="D8" s="16">
        <v>0</v>
      </c>
      <c r="E8" s="16">
        <v>0</v>
      </c>
      <c r="F8" s="16">
        <v>0</v>
      </c>
      <c r="G8" s="16">
        <v>208100</v>
      </c>
      <c r="H8" s="16">
        <v>175493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134920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3969513</v>
      </c>
    </row>
    <row r="9" spans="1:30" s="6" customFormat="1" ht="12.5" x14ac:dyDescent="0.25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87800</v>
      </c>
      <c r="H9" s="16">
        <v>334178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421978</v>
      </c>
    </row>
    <row r="10" spans="1:30" s="6" customFormat="1" x14ac:dyDescent="0.3">
      <c r="A10" s="30" t="s">
        <v>92</v>
      </c>
      <c r="B10" s="31"/>
      <c r="C10" s="32">
        <f t="shared" ref="C10:AD10" si="1">SUM(C6:C9)</f>
        <v>12553422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300900</v>
      </c>
      <c r="H10" s="33">
        <f t="shared" si="1"/>
        <v>909671</v>
      </c>
      <c r="I10" s="33">
        <f t="shared" si="1"/>
        <v>0</v>
      </c>
      <c r="J10" s="33">
        <f t="shared" ref="J10" si="2">SUM(J6:J9)</f>
        <v>0</v>
      </c>
      <c r="K10" s="33">
        <f t="shared" si="1"/>
        <v>0</v>
      </c>
      <c r="L10" s="33">
        <f t="shared" si="1"/>
        <v>0</v>
      </c>
      <c r="M10" s="33">
        <f t="shared" si="1"/>
        <v>0</v>
      </c>
      <c r="N10" s="33">
        <f t="shared" si="1"/>
        <v>0</v>
      </c>
      <c r="O10" s="33">
        <f t="shared" si="1"/>
        <v>2636500</v>
      </c>
      <c r="P10" s="33">
        <f t="shared" si="1"/>
        <v>0</v>
      </c>
      <c r="Q10" s="33">
        <f t="shared" si="1"/>
        <v>0</v>
      </c>
      <c r="R10" s="33">
        <f t="shared" si="1"/>
        <v>0</v>
      </c>
      <c r="S10" s="33">
        <f t="shared" si="1"/>
        <v>0</v>
      </c>
      <c r="T10" s="33">
        <f t="shared" si="1"/>
        <v>0</v>
      </c>
      <c r="U10" s="33">
        <f t="shared" si="1"/>
        <v>324095</v>
      </c>
      <c r="V10" s="33">
        <f t="shared" si="1"/>
        <v>0</v>
      </c>
      <c r="W10" s="33">
        <f t="shared" si="1"/>
        <v>0</v>
      </c>
      <c r="X10" s="33">
        <f t="shared" si="1"/>
        <v>0</v>
      </c>
      <c r="Y10" s="33">
        <f t="shared" si="1"/>
        <v>0</v>
      </c>
      <c r="Z10" s="33">
        <f t="shared" si="1"/>
        <v>0</v>
      </c>
      <c r="AA10" s="33">
        <f t="shared" si="1"/>
        <v>0</v>
      </c>
      <c r="AB10" s="33">
        <f t="shared" si="1"/>
        <v>0</v>
      </c>
      <c r="AC10" s="33">
        <f t="shared" si="1"/>
        <v>0</v>
      </c>
      <c r="AD10" s="34">
        <f t="shared" si="1"/>
        <v>16724588</v>
      </c>
    </row>
    <row r="11" spans="1:30" s="6" customFormat="1" ht="1.9" customHeight="1" x14ac:dyDescent="0.3">
      <c r="A11" s="10"/>
      <c r="B11" s="1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7"/>
    </row>
    <row r="12" spans="1:30" s="6" customFormat="1" ht="26" x14ac:dyDescent="0.3">
      <c r="A12" s="30" t="s">
        <v>93</v>
      </c>
      <c r="B12" s="31"/>
      <c r="C12" s="32">
        <f t="shared" ref="C12:AD12" si="3">C3+C10</f>
        <v>18742298.870000001</v>
      </c>
      <c r="D12" s="33">
        <f t="shared" si="3"/>
        <v>0</v>
      </c>
      <c r="E12" s="33">
        <f t="shared" si="3"/>
        <v>0</v>
      </c>
      <c r="F12" s="33">
        <f t="shared" si="3"/>
        <v>0</v>
      </c>
      <c r="G12" s="33">
        <f t="shared" si="3"/>
        <v>311732.51</v>
      </c>
      <c r="H12" s="33">
        <f t="shared" si="3"/>
        <v>909671</v>
      </c>
      <c r="I12" s="33">
        <f t="shared" si="3"/>
        <v>0</v>
      </c>
      <c r="J12" s="33">
        <f t="shared" ref="J12" si="4">J3+J10</f>
        <v>0</v>
      </c>
      <c r="K12" s="33">
        <f t="shared" si="3"/>
        <v>0</v>
      </c>
      <c r="L12" s="33">
        <f t="shared" si="3"/>
        <v>0</v>
      </c>
      <c r="M12" s="33">
        <f t="shared" si="3"/>
        <v>0</v>
      </c>
      <c r="N12" s="33">
        <f t="shared" si="3"/>
        <v>0</v>
      </c>
      <c r="O12" s="33">
        <f t="shared" si="3"/>
        <v>4766229.3033333337</v>
      </c>
      <c r="P12" s="33">
        <f t="shared" si="3"/>
        <v>0</v>
      </c>
      <c r="Q12" s="33">
        <f t="shared" si="3"/>
        <v>9244732.8599999994</v>
      </c>
      <c r="R12" s="33">
        <f t="shared" si="3"/>
        <v>0</v>
      </c>
      <c r="S12" s="33">
        <f t="shared" si="3"/>
        <v>1643165.3600000003</v>
      </c>
      <c r="T12" s="33">
        <f t="shared" si="3"/>
        <v>0</v>
      </c>
      <c r="U12" s="33">
        <f t="shared" si="3"/>
        <v>374104.85250000004</v>
      </c>
      <c r="V12" s="33">
        <f t="shared" si="3"/>
        <v>0</v>
      </c>
      <c r="W12" s="33">
        <f t="shared" si="3"/>
        <v>0</v>
      </c>
      <c r="X12" s="33">
        <f t="shared" si="3"/>
        <v>0</v>
      </c>
      <c r="Y12" s="33">
        <f t="shared" si="3"/>
        <v>0</v>
      </c>
      <c r="Z12" s="33">
        <f t="shared" si="3"/>
        <v>0</v>
      </c>
      <c r="AA12" s="33">
        <f t="shared" si="3"/>
        <v>0</v>
      </c>
      <c r="AB12" s="33">
        <f t="shared" si="3"/>
        <v>0</v>
      </c>
      <c r="AC12" s="33">
        <f t="shared" si="3"/>
        <v>0</v>
      </c>
      <c r="AD12" s="34">
        <f t="shared" si="3"/>
        <v>35991934.755833328</v>
      </c>
    </row>
    <row r="13" spans="1:30" s="6" customFormat="1" ht="1.9" customHeight="1" x14ac:dyDescent="0.3">
      <c r="A13" s="10" t="s">
        <v>10</v>
      </c>
      <c r="B13" s="1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7"/>
    </row>
    <row r="14" spans="1:30" s="6" customFormat="1" ht="25" x14ac:dyDescent="0.25">
      <c r="A14" s="12" t="s">
        <v>94</v>
      </c>
      <c r="B14" s="14" t="s">
        <v>11</v>
      </c>
      <c r="C14" s="38">
        <v>-1357770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17">
        <f t="shared" si="0"/>
        <v>-1357770</v>
      </c>
    </row>
    <row r="15" spans="1:30" s="6" customFormat="1" ht="12.5" x14ac:dyDescent="0.25">
      <c r="A15" s="12" t="s">
        <v>99</v>
      </c>
      <c r="B15" s="14" t="s">
        <v>12</v>
      </c>
      <c r="C15" s="15">
        <f>-175000-100000-100000</f>
        <v>-375000</v>
      </c>
      <c r="D15" s="16">
        <v>0</v>
      </c>
      <c r="E15" s="16">
        <v>0</v>
      </c>
      <c r="F15" s="16">
        <v>0</v>
      </c>
      <c r="G15" s="16">
        <v>175000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100000</v>
      </c>
      <c r="T15" s="16">
        <v>0</v>
      </c>
      <c r="U15" s="16">
        <v>100000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7.5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" customHeight="1" x14ac:dyDescent="0.3">
      <c r="A17" s="10"/>
      <c r="B17" s="1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7"/>
    </row>
    <row r="18" spans="1:30" s="6" customFormat="1" ht="39" x14ac:dyDescent="0.3">
      <c r="A18" s="30" t="s">
        <v>101</v>
      </c>
      <c r="B18" s="31"/>
      <c r="C18" s="32">
        <f t="shared" ref="C18:AD18" si="5">C12+C14+C15+C16</f>
        <v>17009528.870000001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486732.51</v>
      </c>
      <c r="H18" s="33">
        <f t="shared" si="5"/>
        <v>909671</v>
      </c>
      <c r="I18" s="33">
        <f t="shared" si="5"/>
        <v>0</v>
      </c>
      <c r="J18" s="33">
        <f t="shared" ref="J18" si="6">J12+J14+J15+J16</f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33">
        <f t="shared" si="5"/>
        <v>0</v>
      </c>
      <c r="O18" s="33">
        <f t="shared" si="5"/>
        <v>4766229.3033333337</v>
      </c>
      <c r="P18" s="33">
        <f t="shared" si="5"/>
        <v>0</v>
      </c>
      <c r="Q18" s="33">
        <f t="shared" si="5"/>
        <v>9244732.8599999994</v>
      </c>
      <c r="R18" s="33">
        <f t="shared" si="5"/>
        <v>0</v>
      </c>
      <c r="S18" s="33">
        <f t="shared" si="5"/>
        <v>1743165.3600000003</v>
      </c>
      <c r="T18" s="33">
        <f t="shared" si="5"/>
        <v>0</v>
      </c>
      <c r="U18" s="33">
        <f t="shared" si="5"/>
        <v>474104.85250000004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4">
        <f t="shared" si="5"/>
        <v>34634164.755833328</v>
      </c>
    </row>
    <row r="19" spans="1:30" s="6" customFormat="1" ht="1.9" customHeight="1" x14ac:dyDescent="0.3">
      <c r="A19" s="10"/>
      <c r="B19" s="1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7"/>
    </row>
    <row r="20" spans="1:30" s="6" customFormat="1" x14ac:dyDescent="0.3">
      <c r="A20" s="10" t="s">
        <v>100</v>
      </c>
      <c r="B20" s="1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17"/>
    </row>
    <row r="21" spans="1:30" s="6" customFormat="1" x14ac:dyDescent="0.3">
      <c r="A21" s="10" t="s">
        <v>15</v>
      </c>
      <c r="B21" s="1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17"/>
    </row>
    <row r="22" spans="1:30" s="6" customFormat="1" ht="12.5" x14ac:dyDescent="0.25">
      <c r="A22" s="11" t="s">
        <v>58</v>
      </c>
      <c r="B22" s="14" t="s">
        <v>16</v>
      </c>
      <c r="C22" s="20">
        <v>3213611.6599999992</v>
      </c>
      <c r="D22" s="16">
        <v>0</v>
      </c>
      <c r="E22" s="16">
        <v>0</v>
      </c>
      <c r="F22" s="16">
        <v>0</v>
      </c>
      <c r="G22" s="16"/>
      <c r="H22" s="16">
        <v>75395.78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319821.08999999997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3608828.5299999989</v>
      </c>
    </row>
    <row r="23" spans="1:30" s="6" customFormat="1" ht="12.5" x14ac:dyDescent="0.25">
      <c r="A23" s="11" t="s">
        <v>140</v>
      </c>
      <c r="B23" s="14" t="s">
        <v>17</v>
      </c>
      <c r="C23" s="20">
        <v>940868.18</v>
      </c>
      <c r="D23" s="16">
        <v>0</v>
      </c>
      <c r="E23" s="16">
        <v>0</v>
      </c>
      <c r="F23" s="16">
        <v>0</v>
      </c>
      <c r="G23" s="16"/>
      <c r="H23" s="16">
        <v>13564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92349.57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1046781.75</v>
      </c>
    </row>
    <row r="24" spans="1:30" s="6" customFormat="1" ht="25" x14ac:dyDescent="0.25">
      <c r="A24" s="11" t="s">
        <v>59</v>
      </c>
      <c r="B24" s="14" t="s">
        <v>18</v>
      </c>
      <c r="C24" s="15">
        <v>698499.6</v>
      </c>
      <c r="D24" s="16">
        <v>0</v>
      </c>
      <c r="E24" s="16">
        <v>0</v>
      </c>
      <c r="F24" s="16">
        <v>0</v>
      </c>
      <c r="G24" s="16"/>
      <c r="H24" s="16">
        <f>50622+5396.97</f>
        <v>56018.97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8000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762518.57</v>
      </c>
    </row>
    <row r="25" spans="1:30" s="6" customFormat="1" ht="12.5" x14ac:dyDescent="0.25">
      <c r="A25" s="11" t="s">
        <v>60</v>
      </c>
      <c r="B25" s="14" t="s">
        <v>19</v>
      </c>
      <c r="C25" s="15">
        <v>90935</v>
      </c>
      <c r="D25" s="16">
        <v>0</v>
      </c>
      <c r="E25" s="16">
        <v>0</v>
      </c>
      <c r="F25" s="16">
        <v>0</v>
      </c>
      <c r="G25" s="16"/>
      <c r="H25" s="16">
        <v>11878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10000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112813</v>
      </c>
    </row>
    <row r="26" spans="1:30" s="6" customFormat="1" ht="12.5" x14ac:dyDescent="0.25">
      <c r="A26" s="11" t="s">
        <v>61</v>
      </c>
      <c r="B26" s="14" t="s">
        <v>20</v>
      </c>
      <c r="C26" s="15">
        <v>3550</v>
      </c>
      <c r="D26" s="16">
        <v>0</v>
      </c>
      <c r="E26" s="16">
        <v>0</v>
      </c>
      <c r="F26" s="16">
        <v>0</v>
      </c>
      <c r="G26" s="16"/>
      <c r="H26" s="16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75000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78550</v>
      </c>
    </row>
    <row r="27" spans="1:30" s="6" customFormat="1" ht="12.5" x14ac:dyDescent="0.25">
      <c r="A27" s="11" t="s">
        <v>62</v>
      </c>
      <c r="B27" s="14" t="s">
        <v>21</v>
      </c>
      <c r="C27" s="15">
        <v>44595</v>
      </c>
      <c r="D27" s="16">
        <v>0</v>
      </c>
      <c r="E27" s="16">
        <v>0</v>
      </c>
      <c r="F27" s="16">
        <v>0</v>
      </c>
      <c r="G27" s="16"/>
      <c r="H27" s="1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/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44595</v>
      </c>
    </row>
    <row r="28" spans="1:30" s="6" customFormat="1" x14ac:dyDescent="0.3">
      <c r="A28" s="35" t="s">
        <v>77</v>
      </c>
      <c r="B28" s="31"/>
      <c r="C28" s="32">
        <f t="shared" ref="C28:AD28" si="7">SUM(C22:C27)</f>
        <v>4992059.4399999995</v>
      </c>
      <c r="D28" s="33">
        <f t="shared" si="7"/>
        <v>0</v>
      </c>
      <c r="E28" s="33">
        <f t="shared" si="7"/>
        <v>0</v>
      </c>
      <c r="F28" s="33">
        <f t="shared" si="7"/>
        <v>0</v>
      </c>
      <c r="G28" s="33">
        <f t="shared" si="7"/>
        <v>0</v>
      </c>
      <c r="H28" s="33">
        <f t="shared" si="7"/>
        <v>156856.75</v>
      </c>
      <c r="I28" s="33">
        <f t="shared" si="7"/>
        <v>0</v>
      </c>
      <c r="J28" s="33">
        <f t="shared" ref="J28" si="8">SUM(J22:J27)</f>
        <v>0</v>
      </c>
      <c r="K28" s="33">
        <f t="shared" si="7"/>
        <v>0</v>
      </c>
      <c r="L28" s="33">
        <f t="shared" si="7"/>
        <v>0</v>
      </c>
      <c r="M28" s="33">
        <f t="shared" si="7"/>
        <v>0</v>
      </c>
      <c r="N28" s="33">
        <f t="shared" si="7"/>
        <v>0</v>
      </c>
      <c r="O28" s="33">
        <f t="shared" si="7"/>
        <v>0</v>
      </c>
      <c r="P28" s="33">
        <f t="shared" si="7"/>
        <v>0</v>
      </c>
      <c r="Q28" s="33">
        <f t="shared" si="7"/>
        <v>0</v>
      </c>
      <c r="R28" s="33">
        <f t="shared" si="7"/>
        <v>0</v>
      </c>
      <c r="S28" s="33">
        <f t="shared" si="7"/>
        <v>75000</v>
      </c>
      <c r="T28" s="33">
        <f t="shared" si="7"/>
        <v>0</v>
      </c>
      <c r="U28" s="33">
        <f t="shared" si="7"/>
        <v>430170.66</v>
      </c>
      <c r="V28" s="33">
        <f t="shared" si="7"/>
        <v>0</v>
      </c>
      <c r="W28" s="33">
        <f t="shared" si="7"/>
        <v>0</v>
      </c>
      <c r="X28" s="33">
        <f t="shared" si="7"/>
        <v>0</v>
      </c>
      <c r="Y28" s="33">
        <f t="shared" si="7"/>
        <v>0</v>
      </c>
      <c r="Z28" s="33">
        <f t="shared" si="7"/>
        <v>0</v>
      </c>
      <c r="AA28" s="33">
        <f t="shared" si="7"/>
        <v>0</v>
      </c>
      <c r="AB28" s="33">
        <f t="shared" si="7"/>
        <v>0</v>
      </c>
      <c r="AC28" s="33">
        <f t="shared" si="7"/>
        <v>0</v>
      </c>
      <c r="AD28" s="34">
        <f t="shared" si="7"/>
        <v>5654086.8499999996</v>
      </c>
    </row>
    <row r="29" spans="1:30" s="6" customFormat="1" x14ac:dyDescent="0.3">
      <c r="A29" s="10" t="s">
        <v>22</v>
      </c>
      <c r="B29" s="1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7"/>
    </row>
    <row r="30" spans="1:30" s="6" customFormat="1" x14ac:dyDescent="0.3">
      <c r="A30" s="10" t="s">
        <v>23</v>
      </c>
      <c r="B30" s="1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7"/>
    </row>
    <row r="31" spans="1:30" s="6" customFormat="1" ht="12.5" x14ac:dyDescent="0.25">
      <c r="A31" s="11" t="s">
        <v>58</v>
      </c>
      <c r="B31" s="14" t="s">
        <v>16</v>
      </c>
      <c r="C31" s="15">
        <v>272807.67999999999</v>
      </c>
      <c r="D31" s="16">
        <v>0</v>
      </c>
      <c r="E31" s="16">
        <v>0</v>
      </c>
      <c r="F31" s="16">
        <v>0</v>
      </c>
      <c r="G31" s="16">
        <v>0</v>
      </c>
      <c r="H31" s="16">
        <v>163809.16999999998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436616.85</v>
      </c>
    </row>
    <row r="32" spans="1:30" s="6" customFormat="1" ht="12.5" x14ac:dyDescent="0.25">
      <c r="A32" s="11" t="s">
        <v>140</v>
      </c>
      <c r="B32" s="14" t="s">
        <v>17</v>
      </c>
      <c r="C32" s="15">
        <v>87296.69</v>
      </c>
      <c r="D32" s="16">
        <v>0</v>
      </c>
      <c r="E32" s="16">
        <v>0</v>
      </c>
      <c r="F32" s="16">
        <v>0</v>
      </c>
      <c r="G32" s="16">
        <v>0</v>
      </c>
      <c r="H32" s="16">
        <v>31599.34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118896.03</v>
      </c>
    </row>
    <row r="33" spans="1:30" s="6" customFormat="1" ht="25" x14ac:dyDescent="0.25">
      <c r="A33" s="11" t="s">
        <v>59</v>
      </c>
      <c r="B33" s="14" t="s">
        <v>18</v>
      </c>
      <c r="C33" s="15">
        <v>297315.75</v>
      </c>
      <c r="D33" s="16">
        <v>0</v>
      </c>
      <c r="E33" s="16">
        <v>0</v>
      </c>
      <c r="F33" s="16">
        <v>0</v>
      </c>
      <c r="G33" s="16">
        <v>0</v>
      </c>
      <c r="H33" s="16">
        <v>26000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323315.75</v>
      </c>
    </row>
    <row r="34" spans="1:30" s="6" customFormat="1" ht="12.5" x14ac:dyDescent="0.25">
      <c r="A34" s="11" t="s">
        <v>60</v>
      </c>
      <c r="B34" s="14" t="s">
        <v>19</v>
      </c>
      <c r="C34" s="15">
        <v>3000</v>
      </c>
      <c r="D34" s="16">
        <v>0</v>
      </c>
      <c r="E34" s="16">
        <v>0</v>
      </c>
      <c r="F34" s="16">
        <v>0</v>
      </c>
      <c r="G34" s="16">
        <v>0</v>
      </c>
      <c r="H34" s="16">
        <v>19500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13000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35500</v>
      </c>
    </row>
    <row r="35" spans="1:30" s="6" customFormat="1" ht="12.5" x14ac:dyDescent="0.25">
      <c r="A35" s="11" t="s">
        <v>61</v>
      </c>
      <c r="B35" s="14" t="s">
        <v>20</v>
      </c>
      <c r="C35" s="15"/>
      <c r="D35" s="16">
        <v>0</v>
      </c>
      <c r="E35" s="16">
        <v>0</v>
      </c>
      <c r="F35" s="16">
        <v>0</v>
      </c>
      <c r="G35" s="16">
        <v>0</v>
      </c>
      <c r="H35" s="16"/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ht="12.5" x14ac:dyDescent="0.25">
      <c r="A36" s="11" t="s">
        <v>62</v>
      </c>
      <c r="B36" s="14" t="s">
        <v>21</v>
      </c>
      <c r="C36" s="15">
        <v>3645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3645</v>
      </c>
    </row>
    <row r="37" spans="1:30" s="6" customFormat="1" x14ac:dyDescent="0.3">
      <c r="A37" s="35" t="s">
        <v>78</v>
      </c>
      <c r="B37" s="31"/>
      <c r="C37" s="32">
        <f t="shared" ref="C37:AD37" si="9">SUM(C31:C36)</f>
        <v>664065.12</v>
      </c>
      <c r="D37" s="33">
        <f t="shared" si="9"/>
        <v>0</v>
      </c>
      <c r="E37" s="33">
        <f t="shared" si="9"/>
        <v>0</v>
      </c>
      <c r="F37" s="33">
        <f t="shared" si="9"/>
        <v>0</v>
      </c>
      <c r="G37" s="33">
        <f t="shared" si="9"/>
        <v>0</v>
      </c>
      <c r="H37" s="33">
        <f t="shared" si="9"/>
        <v>240908.50999999998</v>
      </c>
      <c r="I37" s="33">
        <f t="shared" si="9"/>
        <v>0</v>
      </c>
      <c r="J37" s="33">
        <f t="shared" ref="J37" si="10">SUM(J31:J36)</f>
        <v>0</v>
      </c>
      <c r="K37" s="33">
        <f t="shared" si="9"/>
        <v>0</v>
      </c>
      <c r="L37" s="33">
        <f t="shared" si="9"/>
        <v>0</v>
      </c>
      <c r="M37" s="33">
        <f t="shared" si="9"/>
        <v>0</v>
      </c>
      <c r="N37" s="33">
        <f t="shared" si="9"/>
        <v>0</v>
      </c>
      <c r="O37" s="33">
        <f t="shared" si="9"/>
        <v>0</v>
      </c>
      <c r="P37" s="33">
        <f t="shared" si="9"/>
        <v>0</v>
      </c>
      <c r="Q37" s="33">
        <f t="shared" si="9"/>
        <v>0</v>
      </c>
      <c r="R37" s="33">
        <f t="shared" si="9"/>
        <v>0</v>
      </c>
      <c r="S37" s="33">
        <f t="shared" si="9"/>
        <v>0</v>
      </c>
      <c r="T37" s="33">
        <f t="shared" si="9"/>
        <v>0</v>
      </c>
      <c r="U37" s="33">
        <f t="shared" si="9"/>
        <v>13000</v>
      </c>
      <c r="V37" s="33">
        <f t="shared" si="9"/>
        <v>0</v>
      </c>
      <c r="W37" s="33">
        <f t="shared" si="9"/>
        <v>0</v>
      </c>
      <c r="X37" s="33">
        <f t="shared" si="9"/>
        <v>0</v>
      </c>
      <c r="Y37" s="33">
        <f t="shared" si="9"/>
        <v>0</v>
      </c>
      <c r="Z37" s="33">
        <f t="shared" si="9"/>
        <v>0</v>
      </c>
      <c r="AA37" s="33">
        <f t="shared" si="9"/>
        <v>0</v>
      </c>
      <c r="AB37" s="33">
        <f t="shared" si="9"/>
        <v>0</v>
      </c>
      <c r="AC37" s="33">
        <f t="shared" si="9"/>
        <v>0</v>
      </c>
      <c r="AD37" s="34">
        <f t="shared" si="9"/>
        <v>917973.63</v>
      </c>
    </row>
    <row r="38" spans="1:30" s="6" customFormat="1" ht="1.9" customHeight="1" x14ac:dyDescent="0.3">
      <c r="A38" s="10"/>
      <c r="B38" s="1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17"/>
    </row>
    <row r="39" spans="1:30" s="6" customFormat="1" x14ac:dyDescent="0.3">
      <c r="A39" s="10" t="s">
        <v>24</v>
      </c>
      <c r="B39" s="1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17"/>
    </row>
    <row r="40" spans="1:30" s="6" customFormat="1" ht="12.5" x14ac:dyDescent="0.25">
      <c r="A40" s="11" t="s">
        <v>58</v>
      </c>
      <c r="B40" s="14" t="s">
        <v>16</v>
      </c>
      <c r="C40" s="15">
        <v>390763.77</v>
      </c>
      <c r="D40" s="16">
        <v>0</v>
      </c>
      <c r="E40" s="16">
        <v>0</v>
      </c>
      <c r="F40" s="16">
        <v>0</v>
      </c>
      <c r="G40" s="16">
        <v>0</v>
      </c>
      <c r="H40" s="16">
        <v>59000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449763.77</v>
      </c>
    </row>
    <row r="41" spans="1:30" s="6" customFormat="1" ht="12.5" x14ac:dyDescent="0.25">
      <c r="A41" s="11" t="s">
        <v>140</v>
      </c>
      <c r="B41" s="14" t="s">
        <v>17</v>
      </c>
      <c r="C41" s="15">
        <v>120085.36999999998</v>
      </c>
      <c r="D41" s="16">
        <v>0</v>
      </c>
      <c r="E41" s="16">
        <v>0</v>
      </c>
      <c r="F41" s="16">
        <v>0</v>
      </c>
      <c r="G41" s="16">
        <v>0</v>
      </c>
      <c r="H41" s="16">
        <v>20000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140085.37</v>
      </c>
    </row>
    <row r="42" spans="1:30" s="6" customFormat="1" ht="25" x14ac:dyDescent="0.25">
      <c r="A42" s="11" t="s">
        <v>59</v>
      </c>
      <c r="B42" s="14" t="s">
        <v>18</v>
      </c>
      <c r="C42" s="15">
        <v>335780.4</v>
      </c>
      <c r="D42" s="16">
        <v>0</v>
      </c>
      <c r="E42" s="16">
        <v>0</v>
      </c>
      <c r="F42" s="16">
        <v>0</v>
      </c>
      <c r="G42" s="16">
        <v>0</v>
      </c>
      <c r="H42" s="16">
        <v>45821.49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7000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388601.89</v>
      </c>
    </row>
    <row r="43" spans="1:30" s="6" customFormat="1" ht="12.5" x14ac:dyDescent="0.25">
      <c r="A43" s="11" t="s">
        <v>60</v>
      </c>
      <c r="B43" s="14" t="s">
        <v>19</v>
      </c>
      <c r="C43" s="15">
        <v>14175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14175</v>
      </c>
    </row>
    <row r="44" spans="1:30" s="6" customFormat="1" ht="12.5" x14ac:dyDescent="0.25">
      <c r="A44" s="11" t="s">
        <v>61</v>
      </c>
      <c r="B44" s="14" t="s">
        <v>20</v>
      </c>
      <c r="C44" s="15"/>
      <c r="D44" s="16">
        <v>0</v>
      </c>
      <c r="E44" s="16">
        <v>0</v>
      </c>
      <c r="F44" s="16">
        <v>0</v>
      </c>
      <c r="G44" s="16">
        <v>0</v>
      </c>
      <c r="H44" s="16">
        <v>15000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15000</v>
      </c>
    </row>
    <row r="45" spans="1:30" s="6" customFormat="1" ht="12.5" x14ac:dyDescent="0.25">
      <c r="A45" s="11" t="s">
        <v>62</v>
      </c>
      <c r="B45" s="14" t="s">
        <v>21</v>
      </c>
      <c r="C45" s="15">
        <v>5450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1000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6450</v>
      </c>
    </row>
    <row r="46" spans="1:30" s="6" customFormat="1" x14ac:dyDescent="0.3">
      <c r="A46" s="35" t="s">
        <v>79</v>
      </c>
      <c r="B46" s="31"/>
      <c r="C46" s="32">
        <f t="shared" ref="C46:AD46" si="11">SUM(C40:C45)</f>
        <v>866254.54</v>
      </c>
      <c r="D46" s="33">
        <f t="shared" si="11"/>
        <v>0</v>
      </c>
      <c r="E46" s="33">
        <f t="shared" si="11"/>
        <v>0</v>
      </c>
      <c r="F46" s="33">
        <f t="shared" si="11"/>
        <v>0</v>
      </c>
      <c r="G46" s="33">
        <f t="shared" si="11"/>
        <v>0</v>
      </c>
      <c r="H46" s="33">
        <f t="shared" si="11"/>
        <v>139821.49</v>
      </c>
      <c r="I46" s="33">
        <f t="shared" si="11"/>
        <v>0</v>
      </c>
      <c r="J46" s="33">
        <f t="shared" ref="J46" si="12">SUM(J40:J45)</f>
        <v>0</v>
      </c>
      <c r="K46" s="33">
        <f t="shared" si="11"/>
        <v>0</v>
      </c>
      <c r="L46" s="33">
        <f t="shared" si="11"/>
        <v>0</v>
      </c>
      <c r="M46" s="33">
        <f t="shared" si="11"/>
        <v>0</v>
      </c>
      <c r="N46" s="33">
        <f t="shared" si="11"/>
        <v>0</v>
      </c>
      <c r="O46" s="33">
        <f t="shared" si="11"/>
        <v>0</v>
      </c>
      <c r="P46" s="33">
        <f t="shared" si="11"/>
        <v>0</v>
      </c>
      <c r="Q46" s="33">
        <f t="shared" si="11"/>
        <v>0</v>
      </c>
      <c r="R46" s="33">
        <f t="shared" si="11"/>
        <v>0</v>
      </c>
      <c r="S46" s="33">
        <f t="shared" si="11"/>
        <v>0</v>
      </c>
      <c r="T46" s="33">
        <f t="shared" si="11"/>
        <v>0</v>
      </c>
      <c r="U46" s="33">
        <f t="shared" si="11"/>
        <v>8000</v>
      </c>
      <c r="V46" s="33">
        <f t="shared" si="11"/>
        <v>0</v>
      </c>
      <c r="W46" s="33">
        <f t="shared" si="11"/>
        <v>0</v>
      </c>
      <c r="X46" s="33">
        <f t="shared" si="11"/>
        <v>0</v>
      </c>
      <c r="Y46" s="33">
        <f t="shared" si="11"/>
        <v>0</v>
      </c>
      <c r="Z46" s="33">
        <f t="shared" si="11"/>
        <v>0</v>
      </c>
      <c r="AA46" s="33">
        <f t="shared" si="11"/>
        <v>0</v>
      </c>
      <c r="AB46" s="33">
        <f t="shared" si="11"/>
        <v>0</v>
      </c>
      <c r="AC46" s="33">
        <f t="shared" si="11"/>
        <v>0</v>
      </c>
      <c r="AD46" s="34">
        <f t="shared" si="11"/>
        <v>1014076.03</v>
      </c>
    </row>
    <row r="47" spans="1:30" s="6" customFormat="1" ht="1.9" customHeight="1" x14ac:dyDescent="0.3">
      <c r="A47" s="10"/>
      <c r="B47" s="1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17"/>
    </row>
    <row r="48" spans="1:30" s="6" customFormat="1" ht="26" x14ac:dyDescent="0.3">
      <c r="A48" s="10" t="s">
        <v>36</v>
      </c>
      <c r="B48" s="1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17"/>
    </row>
    <row r="49" spans="1:30" s="6" customFormat="1" ht="12.5" x14ac:dyDescent="0.25">
      <c r="A49" s="11" t="s">
        <v>58</v>
      </c>
      <c r="B49" s="14" t="s">
        <v>16</v>
      </c>
      <c r="C49" s="15">
        <v>235870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235870</v>
      </c>
    </row>
    <row r="50" spans="1:30" s="6" customFormat="1" ht="12.5" x14ac:dyDescent="0.25">
      <c r="A50" s="11" t="s">
        <v>140</v>
      </c>
      <c r="B50" s="14" t="s">
        <v>17</v>
      </c>
      <c r="C50" s="15">
        <v>84436.3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84436.3</v>
      </c>
    </row>
    <row r="51" spans="1:30" s="6" customFormat="1" ht="25" x14ac:dyDescent="0.25">
      <c r="A51" s="11" t="s">
        <v>59</v>
      </c>
      <c r="B51" s="14" t="s">
        <v>18</v>
      </c>
      <c r="C51" s="15">
        <v>116593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116593</v>
      </c>
    </row>
    <row r="52" spans="1:30" s="6" customFormat="1" ht="12.5" x14ac:dyDescent="0.25">
      <c r="A52" s="11" t="s">
        <v>60</v>
      </c>
      <c r="B52" s="14" t="s">
        <v>19</v>
      </c>
      <c r="C52" s="15">
        <v>3550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3550</v>
      </c>
    </row>
    <row r="53" spans="1:30" s="6" customFormat="1" ht="12.5" x14ac:dyDescent="0.25">
      <c r="A53" s="11" t="s">
        <v>61</v>
      </c>
      <c r="B53" s="14" t="s">
        <v>20</v>
      </c>
      <c r="C53" s="15"/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ht="12.5" x14ac:dyDescent="0.25">
      <c r="A54" s="11" t="s">
        <v>62</v>
      </c>
      <c r="B54" s="14" t="s">
        <v>21</v>
      </c>
      <c r="C54" s="15">
        <v>13000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13000</v>
      </c>
    </row>
    <row r="55" spans="1:30" s="6" customFormat="1" x14ac:dyDescent="0.3">
      <c r="A55" s="35" t="s">
        <v>80</v>
      </c>
      <c r="B55" s="31"/>
      <c r="C55" s="32">
        <f t="shared" ref="C55:AD55" si="13">SUM(C49:C54)</f>
        <v>453449.3</v>
      </c>
      <c r="D55" s="33">
        <f t="shared" si="13"/>
        <v>0</v>
      </c>
      <c r="E55" s="33">
        <f t="shared" si="13"/>
        <v>0</v>
      </c>
      <c r="F55" s="33">
        <f t="shared" si="13"/>
        <v>0</v>
      </c>
      <c r="G55" s="33">
        <f t="shared" si="13"/>
        <v>0</v>
      </c>
      <c r="H55" s="33">
        <f t="shared" si="13"/>
        <v>0</v>
      </c>
      <c r="I55" s="33">
        <f t="shared" si="13"/>
        <v>0</v>
      </c>
      <c r="J55" s="33">
        <f t="shared" ref="J55" si="14">SUM(J49:J54)</f>
        <v>0</v>
      </c>
      <c r="K55" s="33">
        <f t="shared" si="13"/>
        <v>0</v>
      </c>
      <c r="L55" s="33">
        <f t="shared" si="13"/>
        <v>0</v>
      </c>
      <c r="M55" s="33">
        <f t="shared" si="13"/>
        <v>0</v>
      </c>
      <c r="N55" s="33">
        <f t="shared" si="13"/>
        <v>0</v>
      </c>
      <c r="O55" s="33">
        <f t="shared" si="13"/>
        <v>0</v>
      </c>
      <c r="P55" s="33">
        <f t="shared" si="13"/>
        <v>0</v>
      </c>
      <c r="Q55" s="33">
        <f t="shared" si="13"/>
        <v>0</v>
      </c>
      <c r="R55" s="33">
        <f t="shared" si="13"/>
        <v>0</v>
      </c>
      <c r="S55" s="33">
        <f t="shared" si="13"/>
        <v>0</v>
      </c>
      <c r="T55" s="33">
        <f t="shared" si="13"/>
        <v>0</v>
      </c>
      <c r="U55" s="33">
        <f t="shared" si="13"/>
        <v>0</v>
      </c>
      <c r="V55" s="33">
        <f t="shared" si="13"/>
        <v>0</v>
      </c>
      <c r="W55" s="33">
        <f t="shared" si="13"/>
        <v>0</v>
      </c>
      <c r="X55" s="33">
        <f t="shared" si="13"/>
        <v>0</v>
      </c>
      <c r="Y55" s="33">
        <f t="shared" si="13"/>
        <v>0</v>
      </c>
      <c r="Z55" s="33">
        <f t="shared" si="13"/>
        <v>0</v>
      </c>
      <c r="AA55" s="33">
        <f t="shared" si="13"/>
        <v>0</v>
      </c>
      <c r="AB55" s="33">
        <f t="shared" si="13"/>
        <v>0</v>
      </c>
      <c r="AC55" s="33">
        <f t="shared" si="13"/>
        <v>0</v>
      </c>
      <c r="AD55" s="34">
        <f t="shared" si="13"/>
        <v>453449.3</v>
      </c>
    </row>
    <row r="56" spans="1:30" s="6" customFormat="1" ht="1.9" customHeight="1" x14ac:dyDescent="0.3">
      <c r="A56" s="10"/>
      <c r="B56" s="1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17"/>
    </row>
    <row r="57" spans="1:30" s="6" customFormat="1" x14ac:dyDescent="0.3">
      <c r="A57" s="10" t="s">
        <v>25</v>
      </c>
      <c r="B57" s="1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17"/>
    </row>
    <row r="58" spans="1:30" s="6" customFormat="1" ht="12.5" x14ac:dyDescent="0.25">
      <c r="A58" s="11" t="s">
        <v>58</v>
      </c>
      <c r="B58" s="14" t="s">
        <v>16</v>
      </c>
      <c r="C58" s="15">
        <v>726988.84000000008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726988.84000000008</v>
      </c>
    </row>
    <row r="59" spans="1:30" s="6" customFormat="1" ht="12.5" x14ac:dyDescent="0.25">
      <c r="A59" s="11" t="s">
        <v>140</v>
      </c>
      <c r="B59" s="14" t="s">
        <v>17</v>
      </c>
      <c r="C59" s="15">
        <v>212243.76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212243.76</v>
      </c>
    </row>
    <row r="60" spans="1:30" s="6" customFormat="1" ht="25" x14ac:dyDescent="0.25">
      <c r="A60" s="11" t="s">
        <v>59</v>
      </c>
      <c r="B60" s="14" t="s">
        <v>18</v>
      </c>
      <c r="C60" s="15">
        <v>32580.6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4000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36580.6</v>
      </c>
    </row>
    <row r="61" spans="1:30" s="6" customFormat="1" ht="12.5" x14ac:dyDescent="0.25">
      <c r="A61" s="11" t="s">
        <v>60</v>
      </c>
      <c r="B61" s="14" t="s">
        <v>19</v>
      </c>
      <c r="C61" s="15">
        <v>13557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6000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19557</v>
      </c>
    </row>
    <row r="62" spans="1:30" s="6" customFormat="1" ht="12.5" x14ac:dyDescent="0.25">
      <c r="A62" s="11" t="s">
        <v>61</v>
      </c>
      <c r="B62" s="14" t="s">
        <v>20</v>
      </c>
      <c r="C62" s="15">
        <v>333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333</v>
      </c>
    </row>
    <row r="63" spans="1:30" s="6" customFormat="1" ht="12.5" x14ac:dyDescent="0.25">
      <c r="A63" s="11" t="s">
        <v>62</v>
      </c>
      <c r="B63" s="14" t="s">
        <v>21</v>
      </c>
      <c r="C63" s="15">
        <v>2950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1000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3950</v>
      </c>
    </row>
    <row r="64" spans="1:30" s="6" customFormat="1" x14ac:dyDescent="0.3">
      <c r="A64" s="35" t="s">
        <v>80</v>
      </c>
      <c r="B64" s="31"/>
      <c r="C64" s="32">
        <f t="shared" ref="C64:AD64" si="15">SUM(C58:C63)</f>
        <v>988653.20000000007</v>
      </c>
      <c r="D64" s="33">
        <f t="shared" si="15"/>
        <v>0</v>
      </c>
      <c r="E64" s="33">
        <f t="shared" si="15"/>
        <v>0</v>
      </c>
      <c r="F64" s="33">
        <f t="shared" si="15"/>
        <v>0</v>
      </c>
      <c r="G64" s="33">
        <f t="shared" si="15"/>
        <v>0</v>
      </c>
      <c r="H64" s="33">
        <f t="shared" si="15"/>
        <v>0</v>
      </c>
      <c r="I64" s="33">
        <f t="shared" si="15"/>
        <v>0</v>
      </c>
      <c r="J64" s="33">
        <f t="shared" ref="J64" si="16">SUM(J58:J63)</f>
        <v>0</v>
      </c>
      <c r="K64" s="33">
        <f t="shared" si="15"/>
        <v>0</v>
      </c>
      <c r="L64" s="33">
        <f t="shared" si="15"/>
        <v>0</v>
      </c>
      <c r="M64" s="33">
        <f t="shared" si="15"/>
        <v>0</v>
      </c>
      <c r="N64" s="33">
        <f t="shared" si="15"/>
        <v>0</v>
      </c>
      <c r="O64" s="33">
        <f t="shared" si="15"/>
        <v>0</v>
      </c>
      <c r="P64" s="33">
        <f t="shared" si="15"/>
        <v>0</v>
      </c>
      <c r="Q64" s="33">
        <f t="shared" si="15"/>
        <v>0</v>
      </c>
      <c r="R64" s="33">
        <f t="shared" si="15"/>
        <v>0</v>
      </c>
      <c r="S64" s="33">
        <f t="shared" si="15"/>
        <v>0</v>
      </c>
      <c r="T64" s="33">
        <f t="shared" si="15"/>
        <v>0</v>
      </c>
      <c r="U64" s="33">
        <f t="shared" si="15"/>
        <v>11000</v>
      </c>
      <c r="V64" s="33">
        <f t="shared" si="15"/>
        <v>0</v>
      </c>
      <c r="W64" s="33">
        <f t="shared" si="15"/>
        <v>0</v>
      </c>
      <c r="X64" s="33">
        <f t="shared" si="15"/>
        <v>0</v>
      </c>
      <c r="Y64" s="33">
        <f t="shared" si="15"/>
        <v>0</v>
      </c>
      <c r="Z64" s="33">
        <f t="shared" si="15"/>
        <v>0</v>
      </c>
      <c r="AA64" s="33">
        <f t="shared" si="15"/>
        <v>0</v>
      </c>
      <c r="AB64" s="33">
        <f t="shared" si="15"/>
        <v>0</v>
      </c>
      <c r="AC64" s="33">
        <f t="shared" si="15"/>
        <v>0</v>
      </c>
      <c r="AD64" s="34">
        <f t="shared" si="15"/>
        <v>999653.20000000007</v>
      </c>
    </row>
    <row r="65" spans="1:30" s="6" customFormat="1" ht="1.9" customHeight="1" x14ac:dyDescent="0.3">
      <c r="A65" s="10"/>
      <c r="B65" s="1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17"/>
    </row>
    <row r="66" spans="1:30" s="6" customFormat="1" ht="26" x14ac:dyDescent="0.3">
      <c r="A66" s="10" t="s">
        <v>37</v>
      </c>
      <c r="B66" s="1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17"/>
    </row>
    <row r="67" spans="1:30" s="6" customFormat="1" ht="12.5" x14ac:dyDescent="0.25">
      <c r="A67" s="11" t="s">
        <v>58</v>
      </c>
      <c r="B67" s="14" t="s">
        <v>16</v>
      </c>
      <c r="C67" s="15">
        <v>172791.33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172791.33</v>
      </c>
    </row>
    <row r="68" spans="1:30" s="6" customFormat="1" ht="12.5" x14ac:dyDescent="0.25">
      <c r="A68" s="11" t="s">
        <v>140</v>
      </c>
      <c r="B68" s="14" t="s">
        <v>17</v>
      </c>
      <c r="C68" s="15">
        <v>49824.44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49824.44</v>
      </c>
    </row>
    <row r="69" spans="1:30" s="6" customFormat="1" ht="25" x14ac:dyDescent="0.25">
      <c r="A69" s="11" t="s">
        <v>59</v>
      </c>
      <c r="B69" s="14" t="s">
        <v>18</v>
      </c>
      <c r="C69" s="15">
        <v>78650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78650</v>
      </c>
    </row>
    <row r="70" spans="1:30" s="6" customFormat="1" ht="12.5" x14ac:dyDescent="0.25">
      <c r="A70" s="11" t="s">
        <v>60</v>
      </c>
      <c r="B70" s="14" t="s">
        <v>19</v>
      </c>
      <c r="C70" s="15">
        <v>2750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2750</v>
      </c>
    </row>
    <row r="71" spans="1:30" s="6" customFormat="1" ht="12.5" x14ac:dyDescent="0.25">
      <c r="A71" s="11" t="s">
        <v>61</v>
      </c>
      <c r="B71" s="14" t="s">
        <v>20</v>
      </c>
      <c r="C71" s="15"/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ht="12.5" x14ac:dyDescent="0.25">
      <c r="A72" s="11" t="s">
        <v>62</v>
      </c>
      <c r="B72" s="14" t="s">
        <v>21</v>
      </c>
      <c r="C72" s="15">
        <v>1000</v>
      </c>
      <c r="D72" s="16">
        <v>0</v>
      </c>
      <c r="E72" s="16">
        <v>0</v>
      </c>
      <c r="F72" s="16">
        <v>0</v>
      </c>
      <c r="G72" s="16">
        <v>0</v>
      </c>
      <c r="H72" s="16">
        <v>13020.25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14020.25</v>
      </c>
    </row>
    <row r="73" spans="1:30" s="6" customFormat="1" x14ac:dyDescent="0.3">
      <c r="A73" s="35" t="s">
        <v>91</v>
      </c>
      <c r="B73" s="31"/>
      <c r="C73" s="32">
        <f t="shared" ref="C73:AD73" si="18">SUM(C67:C72)</f>
        <v>305015.77</v>
      </c>
      <c r="D73" s="33">
        <f t="shared" si="18"/>
        <v>0</v>
      </c>
      <c r="E73" s="33">
        <f t="shared" si="18"/>
        <v>0</v>
      </c>
      <c r="F73" s="33">
        <f t="shared" si="18"/>
        <v>0</v>
      </c>
      <c r="G73" s="33">
        <f t="shared" si="18"/>
        <v>0</v>
      </c>
      <c r="H73" s="33">
        <f t="shared" si="18"/>
        <v>13020.25</v>
      </c>
      <c r="I73" s="33">
        <f t="shared" si="18"/>
        <v>0</v>
      </c>
      <c r="J73" s="33">
        <f t="shared" ref="J73" si="19">SUM(J67:J72)</f>
        <v>0</v>
      </c>
      <c r="K73" s="33">
        <f t="shared" si="18"/>
        <v>0</v>
      </c>
      <c r="L73" s="33">
        <f t="shared" si="18"/>
        <v>0</v>
      </c>
      <c r="M73" s="33">
        <f t="shared" si="18"/>
        <v>0</v>
      </c>
      <c r="N73" s="33">
        <f t="shared" si="18"/>
        <v>0</v>
      </c>
      <c r="O73" s="33">
        <f t="shared" si="18"/>
        <v>0</v>
      </c>
      <c r="P73" s="33">
        <f t="shared" si="18"/>
        <v>0</v>
      </c>
      <c r="Q73" s="33">
        <f t="shared" si="18"/>
        <v>0</v>
      </c>
      <c r="R73" s="33">
        <f t="shared" si="18"/>
        <v>0</v>
      </c>
      <c r="S73" s="33">
        <f t="shared" si="18"/>
        <v>0</v>
      </c>
      <c r="T73" s="33">
        <f t="shared" si="18"/>
        <v>0</v>
      </c>
      <c r="U73" s="33">
        <f t="shared" si="18"/>
        <v>0</v>
      </c>
      <c r="V73" s="33">
        <f t="shared" si="18"/>
        <v>0</v>
      </c>
      <c r="W73" s="33">
        <f t="shared" si="18"/>
        <v>0</v>
      </c>
      <c r="X73" s="33">
        <f t="shared" si="18"/>
        <v>0</v>
      </c>
      <c r="Y73" s="33">
        <f t="shared" si="18"/>
        <v>0</v>
      </c>
      <c r="Z73" s="33">
        <f t="shared" si="18"/>
        <v>0</v>
      </c>
      <c r="AA73" s="33">
        <f t="shared" si="18"/>
        <v>0</v>
      </c>
      <c r="AB73" s="33">
        <f t="shared" si="18"/>
        <v>0</v>
      </c>
      <c r="AC73" s="33">
        <f t="shared" si="18"/>
        <v>0</v>
      </c>
      <c r="AD73" s="34">
        <f t="shared" si="18"/>
        <v>318036.02</v>
      </c>
    </row>
    <row r="74" spans="1:30" s="6" customFormat="1" ht="26" x14ac:dyDescent="0.3">
      <c r="A74" s="10" t="s">
        <v>26</v>
      </c>
      <c r="B74" s="1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17"/>
    </row>
    <row r="75" spans="1:30" s="6" customFormat="1" ht="12.5" x14ac:dyDescent="0.25">
      <c r="A75" s="11" t="s">
        <v>58</v>
      </c>
      <c r="B75" s="14" t="s">
        <v>16</v>
      </c>
      <c r="C75" s="15">
        <v>671785.79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671785.79</v>
      </c>
    </row>
    <row r="76" spans="1:30" s="6" customFormat="1" ht="12.5" x14ac:dyDescent="0.25">
      <c r="A76" s="11" t="s">
        <v>140</v>
      </c>
      <c r="B76" s="14" t="s">
        <v>17</v>
      </c>
      <c r="C76" s="15">
        <v>239601.72000000003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239601.72000000003</v>
      </c>
    </row>
    <row r="77" spans="1:30" s="6" customFormat="1" ht="25" x14ac:dyDescent="0.25">
      <c r="A77" s="11" t="s">
        <v>59</v>
      </c>
      <c r="B77" s="14" t="s">
        <v>18</v>
      </c>
      <c r="C77" s="15">
        <v>448971.2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272737.57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721708.77</v>
      </c>
    </row>
    <row r="78" spans="1:30" s="6" customFormat="1" ht="12.5" x14ac:dyDescent="0.25">
      <c r="A78" s="11" t="s">
        <v>60</v>
      </c>
      <c r="B78" s="14" t="s">
        <v>19</v>
      </c>
      <c r="C78" s="15">
        <v>320000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320000</v>
      </c>
    </row>
    <row r="79" spans="1:30" s="6" customFormat="1" ht="12.5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ht="12.5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3">
      <c r="A81" s="35" t="s">
        <v>81</v>
      </c>
      <c r="B81" s="31"/>
      <c r="C81" s="32">
        <f t="shared" ref="C81:AD81" si="20">SUM(C75:C80)</f>
        <v>1680358.71</v>
      </c>
      <c r="D81" s="33">
        <f t="shared" si="20"/>
        <v>0</v>
      </c>
      <c r="E81" s="33">
        <f t="shared" si="20"/>
        <v>0</v>
      </c>
      <c r="F81" s="33">
        <f t="shared" si="20"/>
        <v>0</v>
      </c>
      <c r="G81" s="33">
        <f t="shared" si="20"/>
        <v>0</v>
      </c>
      <c r="H81" s="33">
        <f t="shared" si="20"/>
        <v>0</v>
      </c>
      <c r="I81" s="33">
        <f t="shared" si="20"/>
        <v>0</v>
      </c>
      <c r="J81" s="33">
        <f t="shared" ref="J81" si="21">SUM(J75:J80)</f>
        <v>0</v>
      </c>
      <c r="K81" s="33">
        <f t="shared" si="20"/>
        <v>0</v>
      </c>
      <c r="L81" s="33">
        <f t="shared" si="20"/>
        <v>0</v>
      </c>
      <c r="M81" s="33">
        <f t="shared" si="20"/>
        <v>0</v>
      </c>
      <c r="N81" s="33">
        <f t="shared" si="20"/>
        <v>0</v>
      </c>
      <c r="O81" s="33">
        <f t="shared" si="20"/>
        <v>0</v>
      </c>
      <c r="P81" s="33">
        <f t="shared" si="20"/>
        <v>0</v>
      </c>
      <c r="Q81" s="33">
        <f t="shared" si="20"/>
        <v>0</v>
      </c>
      <c r="R81" s="33">
        <f t="shared" si="20"/>
        <v>0</v>
      </c>
      <c r="S81" s="33">
        <f t="shared" si="20"/>
        <v>272737.57</v>
      </c>
      <c r="T81" s="33">
        <f t="shared" si="20"/>
        <v>0</v>
      </c>
      <c r="U81" s="33">
        <f t="shared" si="20"/>
        <v>0</v>
      </c>
      <c r="V81" s="33">
        <f t="shared" si="20"/>
        <v>0</v>
      </c>
      <c r="W81" s="33">
        <f t="shared" si="20"/>
        <v>0</v>
      </c>
      <c r="X81" s="33">
        <f t="shared" si="20"/>
        <v>0</v>
      </c>
      <c r="Y81" s="33">
        <f t="shared" si="20"/>
        <v>0</v>
      </c>
      <c r="Z81" s="33">
        <f t="shared" si="20"/>
        <v>0</v>
      </c>
      <c r="AA81" s="33">
        <f t="shared" si="20"/>
        <v>0</v>
      </c>
      <c r="AB81" s="33">
        <f t="shared" si="20"/>
        <v>0</v>
      </c>
      <c r="AC81" s="33">
        <f t="shared" si="20"/>
        <v>0</v>
      </c>
      <c r="AD81" s="34">
        <f t="shared" si="20"/>
        <v>1953096.28</v>
      </c>
    </row>
    <row r="82" spans="1:30" s="6" customFormat="1" ht="1.9" customHeight="1" x14ac:dyDescent="0.3">
      <c r="A82" s="10"/>
      <c r="B82" s="1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17"/>
    </row>
    <row r="83" spans="1:30" s="6" customFormat="1" x14ac:dyDescent="0.3">
      <c r="A83" s="10" t="s">
        <v>27</v>
      </c>
      <c r="B83" s="1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17"/>
    </row>
    <row r="84" spans="1:30" s="6" customFormat="1" ht="12.5" x14ac:dyDescent="0.25">
      <c r="A84" s="11" t="s">
        <v>58</v>
      </c>
      <c r="B84" s="14" t="s">
        <v>16</v>
      </c>
      <c r="C84" s="15">
        <v>461943.12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461943.12</v>
      </c>
    </row>
    <row r="85" spans="1:30" s="6" customFormat="1" ht="12.5" x14ac:dyDescent="0.25">
      <c r="A85" s="11" t="s">
        <v>140</v>
      </c>
      <c r="B85" s="14" t="s">
        <v>17</v>
      </c>
      <c r="C85" s="15">
        <v>163837.82999999999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163837.82999999999</v>
      </c>
    </row>
    <row r="86" spans="1:30" s="6" customFormat="1" ht="25" x14ac:dyDescent="0.25">
      <c r="A86" s="11" t="s">
        <v>59</v>
      </c>
      <c r="B86" s="14" t="s">
        <v>18</v>
      </c>
      <c r="C86" s="15">
        <v>155658.20000000001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155658.20000000001</v>
      </c>
    </row>
    <row r="87" spans="1:30" s="6" customFormat="1" ht="12.5" x14ac:dyDescent="0.25">
      <c r="A87" s="11" t="s">
        <v>60</v>
      </c>
      <c r="B87" s="14" t="s">
        <v>19</v>
      </c>
      <c r="C87" s="15">
        <v>131102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131102</v>
      </c>
    </row>
    <row r="88" spans="1:30" s="6" customFormat="1" ht="12.5" x14ac:dyDescent="0.25">
      <c r="A88" s="11" t="s">
        <v>61</v>
      </c>
      <c r="B88" s="14" t="s">
        <v>20</v>
      </c>
      <c r="C88" s="15">
        <v>2500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2500</v>
      </c>
    </row>
    <row r="89" spans="1:30" s="6" customFormat="1" ht="12.5" x14ac:dyDescent="0.25">
      <c r="A89" s="11" t="s">
        <v>62</v>
      </c>
      <c r="B89" s="14" t="s">
        <v>21</v>
      </c>
      <c r="C89" s="15">
        <v>-32675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-32675</v>
      </c>
    </row>
    <row r="90" spans="1:30" s="6" customFormat="1" x14ac:dyDescent="0.3">
      <c r="A90" s="35" t="s">
        <v>82</v>
      </c>
      <c r="B90" s="31"/>
      <c r="C90" s="32">
        <f t="shared" ref="C90:AD90" si="22">SUM(C84:C89)</f>
        <v>882366.14999999991</v>
      </c>
      <c r="D90" s="33">
        <f t="shared" si="22"/>
        <v>0</v>
      </c>
      <c r="E90" s="33">
        <f t="shared" si="22"/>
        <v>0</v>
      </c>
      <c r="F90" s="33">
        <f t="shared" si="22"/>
        <v>0</v>
      </c>
      <c r="G90" s="33">
        <f t="shared" si="22"/>
        <v>0</v>
      </c>
      <c r="H90" s="33">
        <f t="shared" si="22"/>
        <v>0</v>
      </c>
      <c r="I90" s="33">
        <f t="shared" si="22"/>
        <v>0</v>
      </c>
      <c r="J90" s="33">
        <f t="shared" ref="J90" si="23">SUM(J84:J89)</f>
        <v>0</v>
      </c>
      <c r="K90" s="33">
        <f t="shared" si="22"/>
        <v>0</v>
      </c>
      <c r="L90" s="33">
        <f t="shared" si="22"/>
        <v>0</v>
      </c>
      <c r="M90" s="33">
        <f t="shared" si="22"/>
        <v>0</v>
      </c>
      <c r="N90" s="33">
        <f t="shared" si="22"/>
        <v>0</v>
      </c>
      <c r="O90" s="33">
        <f t="shared" si="22"/>
        <v>0</v>
      </c>
      <c r="P90" s="33">
        <f t="shared" si="22"/>
        <v>0</v>
      </c>
      <c r="Q90" s="33">
        <f t="shared" si="22"/>
        <v>0</v>
      </c>
      <c r="R90" s="33">
        <f t="shared" si="22"/>
        <v>0</v>
      </c>
      <c r="S90" s="33">
        <f t="shared" si="22"/>
        <v>0</v>
      </c>
      <c r="T90" s="33">
        <f t="shared" si="22"/>
        <v>0</v>
      </c>
      <c r="U90" s="33">
        <f t="shared" si="22"/>
        <v>0</v>
      </c>
      <c r="V90" s="33">
        <f t="shared" si="22"/>
        <v>0</v>
      </c>
      <c r="W90" s="33">
        <f t="shared" si="22"/>
        <v>0</v>
      </c>
      <c r="X90" s="33">
        <f t="shared" si="22"/>
        <v>0</v>
      </c>
      <c r="Y90" s="33">
        <f t="shared" si="22"/>
        <v>0</v>
      </c>
      <c r="Z90" s="33">
        <f t="shared" si="22"/>
        <v>0</v>
      </c>
      <c r="AA90" s="33">
        <f t="shared" si="22"/>
        <v>0</v>
      </c>
      <c r="AB90" s="33">
        <f t="shared" si="22"/>
        <v>0</v>
      </c>
      <c r="AC90" s="33">
        <f t="shared" si="22"/>
        <v>0</v>
      </c>
      <c r="AD90" s="34">
        <f t="shared" si="22"/>
        <v>882366.14999999991</v>
      </c>
    </row>
    <row r="91" spans="1:30" s="6" customFormat="1" ht="1.9" customHeight="1" x14ac:dyDescent="0.3">
      <c r="A91" s="10"/>
      <c r="B91" s="1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17"/>
    </row>
    <row r="92" spans="1:30" s="6" customFormat="1" ht="26" x14ac:dyDescent="0.3">
      <c r="A92" s="10" t="s">
        <v>38</v>
      </c>
      <c r="B92" s="1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17"/>
    </row>
    <row r="93" spans="1:30" s="6" customFormat="1" ht="12.5" x14ac:dyDescent="0.25">
      <c r="A93" s="11" t="s">
        <v>58</v>
      </c>
      <c r="B93" s="14" t="s">
        <v>16</v>
      </c>
      <c r="C93" s="15">
        <v>173580.96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173580.96</v>
      </c>
    </row>
    <row r="94" spans="1:30" s="6" customFormat="1" ht="12.5" x14ac:dyDescent="0.25">
      <c r="A94" s="11" t="s">
        <v>140</v>
      </c>
      <c r="B94" s="14" t="s">
        <v>17</v>
      </c>
      <c r="C94" s="15">
        <v>187223.25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187223.25</v>
      </c>
    </row>
    <row r="95" spans="1:30" s="6" customFormat="1" ht="25" x14ac:dyDescent="0.25">
      <c r="A95" s="11" t="s">
        <v>59</v>
      </c>
      <c r="B95" s="14" t="s">
        <v>18</v>
      </c>
      <c r="C95" s="15">
        <v>191295.4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191295.4</v>
      </c>
    </row>
    <row r="96" spans="1:30" s="6" customFormat="1" ht="12.5" x14ac:dyDescent="0.25">
      <c r="A96" s="11" t="s">
        <v>60</v>
      </c>
      <c r="B96" s="14" t="s">
        <v>19</v>
      </c>
      <c r="C96" s="15">
        <v>4700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4700</v>
      </c>
    </row>
    <row r="97" spans="1:30" s="6" customFormat="1" ht="12.5" x14ac:dyDescent="0.25">
      <c r="A97" s="11" t="s">
        <v>61</v>
      </c>
      <c r="B97" s="14" t="s">
        <v>20</v>
      </c>
      <c r="C97" s="15">
        <v>11200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11200</v>
      </c>
    </row>
    <row r="98" spans="1:30" s="6" customFormat="1" ht="12.5" x14ac:dyDescent="0.25">
      <c r="A98" s="11" t="s">
        <v>62</v>
      </c>
      <c r="B98" s="14" t="s">
        <v>21</v>
      </c>
      <c r="C98" s="15">
        <v>5500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5500</v>
      </c>
    </row>
    <row r="99" spans="1:30" s="6" customFormat="1" x14ac:dyDescent="0.3">
      <c r="A99" s="35" t="s">
        <v>83</v>
      </c>
      <c r="B99" s="31"/>
      <c r="C99" s="32">
        <f t="shared" ref="C99:AD99" si="24">SUM(C93:C98)</f>
        <v>573499.61</v>
      </c>
      <c r="D99" s="33">
        <f t="shared" si="24"/>
        <v>0</v>
      </c>
      <c r="E99" s="33">
        <f t="shared" si="24"/>
        <v>0</v>
      </c>
      <c r="F99" s="33">
        <f t="shared" si="24"/>
        <v>0</v>
      </c>
      <c r="G99" s="33">
        <f t="shared" si="24"/>
        <v>0</v>
      </c>
      <c r="H99" s="33">
        <f t="shared" si="24"/>
        <v>0</v>
      </c>
      <c r="I99" s="33">
        <f t="shared" si="24"/>
        <v>0</v>
      </c>
      <c r="J99" s="33">
        <f t="shared" ref="J99" si="25">SUM(J93:J98)</f>
        <v>0</v>
      </c>
      <c r="K99" s="33">
        <f t="shared" si="24"/>
        <v>0</v>
      </c>
      <c r="L99" s="33">
        <f t="shared" si="24"/>
        <v>0</v>
      </c>
      <c r="M99" s="33">
        <f t="shared" si="24"/>
        <v>0</v>
      </c>
      <c r="N99" s="33">
        <f t="shared" si="24"/>
        <v>0</v>
      </c>
      <c r="O99" s="33">
        <f t="shared" si="24"/>
        <v>0</v>
      </c>
      <c r="P99" s="33">
        <f t="shared" si="24"/>
        <v>0</v>
      </c>
      <c r="Q99" s="33">
        <f t="shared" si="24"/>
        <v>0</v>
      </c>
      <c r="R99" s="33">
        <f t="shared" si="24"/>
        <v>0</v>
      </c>
      <c r="S99" s="33">
        <f t="shared" si="24"/>
        <v>0</v>
      </c>
      <c r="T99" s="33">
        <f t="shared" si="24"/>
        <v>0</v>
      </c>
      <c r="U99" s="33">
        <f t="shared" si="24"/>
        <v>0</v>
      </c>
      <c r="V99" s="33">
        <f t="shared" si="24"/>
        <v>0</v>
      </c>
      <c r="W99" s="33">
        <f t="shared" si="24"/>
        <v>0</v>
      </c>
      <c r="X99" s="33">
        <f t="shared" si="24"/>
        <v>0</v>
      </c>
      <c r="Y99" s="33">
        <f t="shared" si="24"/>
        <v>0</v>
      </c>
      <c r="Z99" s="33">
        <f t="shared" si="24"/>
        <v>0</v>
      </c>
      <c r="AA99" s="33">
        <f t="shared" si="24"/>
        <v>0</v>
      </c>
      <c r="AB99" s="33">
        <f t="shared" si="24"/>
        <v>0</v>
      </c>
      <c r="AC99" s="33">
        <f t="shared" si="24"/>
        <v>0</v>
      </c>
      <c r="AD99" s="34">
        <f t="shared" si="24"/>
        <v>573499.61</v>
      </c>
    </row>
    <row r="100" spans="1:30" s="6" customFormat="1" ht="1.9" customHeight="1" x14ac:dyDescent="0.3">
      <c r="A100" s="10"/>
      <c r="B100" s="1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17"/>
    </row>
    <row r="101" spans="1:30" s="6" customFormat="1" x14ac:dyDescent="0.3">
      <c r="A101" s="10" t="s">
        <v>28</v>
      </c>
      <c r="B101" s="1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17"/>
    </row>
    <row r="102" spans="1:30" s="6" customFormat="1" ht="12.5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ht="12.5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5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ht="12.5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ht="12.5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ht="12.5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3">
      <c r="A108" s="35" t="s">
        <v>84</v>
      </c>
      <c r="B108" s="31"/>
      <c r="C108" s="32">
        <f t="shared" ref="C108:AD108" si="26">SUM(C102:C107)</f>
        <v>0</v>
      </c>
      <c r="D108" s="33">
        <f t="shared" si="26"/>
        <v>0</v>
      </c>
      <c r="E108" s="33">
        <f t="shared" si="26"/>
        <v>0</v>
      </c>
      <c r="F108" s="33">
        <f t="shared" si="26"/>
        <v>0</v>
      </c>
      <c r="G108" s="33">
        <f t="shared" si="26"/>
        <v>0</v>
      </c>
      <c r="H108" s="33">
        <f t="shared" si="26"/>
        <v>0</v>
      </c>
      <c r="I108" s="33">
        <f t="shared" si="26"/>
        <v>0</v>
      </c>
      <c r="J108" s="33">
        <f t="shared" ref="J108" si="27">SUM(J102:J107)</f>
        <v>0</v>
      </c>
      <c r="K108" s="33">
        <f t="shared" si="26"/>
        <v>0</v>
      </c>
      <c r="L108" s="33">
        <f t="shared" si="26"/>
        <v>0</v>
      </c>
      <c r="M108" s="33">
        <f t="shared" si="26"/>
        <v>0</v>
      </c>
      <c r="N108" s="33">
        <f t="shared" si="26"/>
        <v>0</v>
      </c>
      <c r="O108" s="33">
        <f t="shared" si="26"/>
        <v>0</v>
      </c>
      <c r="P108" s="33">
        <f t="shared" si="26"/>
        <v>0</v>
      </c>
      <c r="Q108" s="33">
        <f t="shared" si="26"/>
        <v>0</v>
      </c>
      <c r="R108" s="33">
        <f t="shared" si="26"/>
        <v>0</v>
      </c>
      <c r="S108" s="33">
        <f t="shared" si="26"/>
        <v>0</v>
      </c>
      <c r="T108" s="33">
        <f t="shared" si="26"/>
        <v>0</v>
      </c>
      <c r="U108" s="33">
        <f t="shared" si="26"/>
        <v>0</v>
      </c>
      <c r="V108" s="33">
        <f t="shared" si="26"/>
        <v>0</v>
      </c>
      <c r="W108" s="33">
        <f t="shared" si="26"/>
        <v>0</v>
      </c>
      <c r="X108" s="33">
        <f t="shared" si="26"/>
        <v>0</v>
      </c>
      <c r="Y108" s="33">
        <f t="shared" si="26"/>
        <v>0</v>
      </c>
      <c r="Z108" s="33">
        <f t="shared" si="26"/>
        <v>0</v>
      </c>
      <c r="AA108" s="33">
        <f t="shared" si="26"/>
        <v>0</v>
      </c>
      <c r="AB108" s="33">
        <f t="shared" si="26"/>
        <v>0</v>
      </c>
      <c r="AC108" s="33">
        <f t="shared" si="26"/>
        <v>0</v>
      </c>
      <c r="AD108" s="34">
        <f t="shared" si="26"/>
        <v>0</v>
      </c>
    </row>
    <row r="109" spans="1:30" s="6" customFormat="1" ht="1.9" customHeight="1" x14ac:dyDescent="0.3">
      <c r="A109" s="10"/>
      <c r="B109" s="1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17"/>
    </row>
    <row r="110" spans="1:30" s="6" customFormat="1" x14ac:dyDescent="0.3">
      <c r="A110" s="10" t="s">
        <v>29</v>
      </c>
      <c r="B110" s="1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17"/>
    </row>
    <row r="111" spans="1:30" s="6" customFormat="1" ht="12.5" x14ac:dyDescent="0.25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191162.15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191162.15</v>
      </c>
    </row>
    <row r="112" spans="1:30" s="6" customFormat="1" ht="12.5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68458.049999999988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68458.049999999988</v>
      </c>
    </row>
    <row r="113" spans="1:30" s="6" customFormat="1" ht="25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19850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19850</v>
      </c>
    </row>
    <row r="114" spans="1:30" s="6" customFormat="1" ht="12.5" x14ac:dyDescent="0.25">
      <c r="A114" s="11" t="s">
        <v>60</v>
      </c>
      <c r="B114" s="14" t="s">
        <v>19</v>
      </c>
      <c r="C114" s="15">
        <v>1900</v>
      </c>
      <c r="D114" s="16">
        <v>0</v>
      </c>
      <c r="E114" s="16">
        <v>0</v>
      </c>
      <c r="F114" s="16">
        <v>0</v>
      </c>
      <c r="G114" s="16">
        <v>200000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201900</v>
      </c>
    </row>
    <row r="115" spans="1:30" s="6" customFormat="1" ht="12.5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ht="12.5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125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125</v>
      </c>
    </row>
    <row r="117" spans="1:30" s="6" customFormat="1" x14ac:dyDescent="0.3">
      <c r="A117" s="35" t="s">
        <v>84</v>
      </c>
      <c r="B117" s="31"/>
      <c r="C117" s="32">
        <f t="shared" ref="C117:AD117" si="28">SUM(C111:C116)</f>
        <v>1900</v>
      </c>
      <c r="D117" s="33">
        <f t="shared" si="28"/>
        <v>0</v>
      </c>
      <c r="E117" s="33">
        <f t="shared" si="28"/>
        <v>0</v>
      </c>
      <c r="F117" s="33">
        <f t="shared" si="28"/>
        <v>0</v>
      </c>
      <c r="G117" s="33">
        <f t="shared" si="28"/>
        <v>479595.19999999995</v>
      </c>
      <c r="H117" s="33">
        <f t="shared" si="28"/>
        <v>0</v>
      </c>
      <c r="I117" s="33">
        <f t="shared" si="28"/>
        <v>0</v>
      </c>
      <c r="J117" s="33">
        <f t="shared" ref="J117" si="29">SUM(J111:J116)</f>
        <v>0</v>
      </c>
      <c r="K117" s="33">
        <f t="shared" si="28"/>
        <v>0</v>
      </c>
      <c r="L117" s="33">
        <f t="shared" si="28"/>
        <v>0</v>
      </c>
      <c r="M117" s="33">
        <f t="shared" si="28"/>
        <v>0</v>
      </c>
      <c r="N117" s="33">
        <f t="shared" si="28"/>
        <v>0</v>
      </c>
      <c r="O117" s="33">
        <f t="shared" si="28"/>
        <v>0</v>
      </c>
      <c r="P117" s="33">
        <f t="shared" si="28"/>
        <v>0</v>
      </c>
      <c r="Q117" s="33">
        <f t="shared" si="28"/>
        <v>0</v>
      </c>
      <c r="R117" s="33">
        <f t="shared" si="28"/>
        <v>0</v>
      </c>
      <c r="S117" s="33">
        <f t="shared" si="28"/>
        <v>0</v>
      </c>
      <c r="T117" s="33">
        <f t="shared" si="28"/>
        <v>0</v>
      </c>
      <c r="U117" s="33">
        <f t="shared" si="28"/>
        <v>0</v>
      </c>
      <c r="V117" s="33">
        <f t="shared" si="28"/>
        <v>0</v>
      </c>
      <c r="W117" s="33">
        <f t="shared" si="28"/>
        <v>0</v>
      </c>
      <c r="X117" s="33">
        <f t="shared" si="28"/>
        <v>0</v>
      </c>
      <c r="Y117" s="33">
        <f t="shared" si="28"/>
        <v>0</v>
      </c>
      <c r="Z117" s="33">
        <f t="shared" si="28"/>
        <v>0</v>
      </c>
      <c r="AA117" s="33">
        <f t="shared" si="28"/>
        <v>0</v>
      </c>
      <c r="AB117" s="33">
        <f t="shared" si="28"/>
        <v>0</v>
      </c>
      <c r="AC117" s="33">
        <f t="shared" si="28"/>
        <v>0</v>
      </c>
      <c r="AD117" s="34">
        <f t="shared" si="28"/>
        <v>481495.19999999995</v>
      </c>
    </row>
    <row r="118" spans="1:30" s="6" customFormat="1" x14ac:dyDescent="0.3">
      <c r="A118" s="10" t="s">
        <v>52</v>
      </c>
      <c r="B118" s="1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17"/>
    </row>
    <row r="119" spans="1:30" s="6" customFormat="1" ht="12.5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ht="12.5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5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ht="12.5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ht="12.5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ht="12.5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3">
      <c r="A125" s="35" t="s">
        <v>85</v>
      </c>
      <c r="B125" s="31"/>
      <c r="C125" s="32">
        <f t="shared" ref="C125:AD125" si="30">SUM(C119:C124)</f>
        <v>0</v>
      </c>
      <c r="D125" s="33">
        <f t="shared" si="30"/>
        <v>0</v>
      </c>
      <c r="E125" s="33">
        <f t="shared" si="30"/>
        <v>0</v>
      </c>
      <c r="F125" s="33">
        <f t="shared" si="30"/>
        <v>0</v>
      </c>
      <c r="G125" s="33">
        <f t="shared" si="30"/>
        <v>0</v>
      </c>
      <c r="H125" s="33">
        <f t="shared" si="30"/>
        <v>0</v>
      </c>
      <c r="I125" s="33">
        <f t="shared" si="30"/>
        <v>0</v>
      </c>
      <c r="J125" s="33">
        <f t="shared" ref="J125" si="31">SUM(J119:J124)</f>
        <v>0</v>
      </c>
      <c r="K125" s="33">
        <f t="shared" si="30"/>
        <v>0</v>
      </c>
      <c r="L125" s="33">
        <f t="shared" si="30"/>
        <v>0</v>
      </c>
      <c r="M125" s="33">
        <f t="shared" si="30"/>
        <v>0</v>
      </c>
      <c r="N125" s="33">
        <f t="shared" si="30"/>
        <v>0</v>
      </c>
      <c r="O125" s="33">
        <f t="shared" si="30"/>
        <v>0</v>
      </c>
      <c r="P125" s="33">
        <f t="shared" si="30"/>
        <v>0</v>
      </c>
      <c r="Q125" s="33">
        <f t="shared" si="30"/>
        <v>0</v>
      </c>
      <c r="R125" s="33">
        <f t="shared" si="30"/>
        <v>0</v>
      </c>
      <c r="S125" s="33">
        <f t="shared" si="30"/>
        <v>0</v>
      </c>
      <c r="T125" s="33">
        <f t="shared" si="30"/>
        <v>0</v>
      </c>
      <c r="U125" s="33">
        <f t="shared" si="30"/>
        <v>0</v>
      </c>
      <c r="V125" s="33">
        <f t="shared" si="30"/>
        <v>0</v>
      </c>
      <c r="W125" s="33">
        <f t="shared" si="30"/>
        <v>0</v>
      </c>
      <c r="X125" s="33">
        <f t="shared" si="30"/>
        <v>0</v>
      </c>
      <c r="Y125" s="33">
        <f t="shared" si="30"/>
        <v>0</v>
      </c>
      <c r="Z125" s="33">
        <f t="shared" si="30"/>
        <v>0</v>
      </c>
      <c r="AA125" s="33">
        <f t="shared" si="30"/>
        <v>0</v>
      </c>
      <c r="AB125" s="33">
        <f t="shared" si="30"/>
        <v>0</v>
      </c>
      <c r="AC125" s="33">
        <f t="shared" si="30"/>
        <v>0</v>
      </c>
      <c r="AD125" s="34">
        <f t="shared" si="30"/>
        <v>0</v>
      </c>
    </row>
    <row r="126" spans="1:30" s="6" customFormat="1" ht="1.9" customHeight="1" x14ac:dyDescent="0.3">
      <c r="A126" s="10"/>
      <c r="B126" s="1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17"/>
    </row>
    <row r="127" spans="1:30" s="6" customFormat="1" x14ac:dyDescent="0.3">
      <c r="A127" s="10" t="s">
        <v>30</v>
      </c>
      <c r="B127" s="1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17"/>
    </row>
    <row r="128" spans="1:30" s="6" customFormat="1" ht="12.5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ht="12.5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5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ht="12.5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ht="12.5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ht="12.5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3">
      <c r="A134" s="35" t="s">
        <v>86</v>
      </c>
      <c r="B134" s="31"/>
      <c r="C134" s="32">
        <f t="shared" ref="C134:AD134" si="33">SUM(C128:C133)</f>
        <v>0</v>
      </c>
      <c r="D134" s="33">
        <f t="shared" si="33"/>
        <v>0</v>
      </c>
      <c r="E134" s="33">
        <f t="shared" si="33"/>
        <v>0</v>
      </c>
      <c r="F134" s="33">
        <f t="shared" si="33"/>
        <v>0</v>
      </c>
      <c r="G134" s="33">
        <f t="shared" si="33"/>
        <v>0</v>
      </c>
      <c r="H134" s="33">
        <f t="shared" si="33"/>
        <v>0</v>
      </c>
      <c r="I134" s="33">
        <f t="shared" si="33"/>
        <v>0</v>
      </c>
      <c r="J134" s="33">
        <f t="shared" ref="J134" si="34">SUM(J128:J133)</f>
        <v>0</v>
      </c>
      <c r="K134" s="33">
        <f t="shared" si="33"/>
        <v>0</v>
      </c>
      <c r="L134" s="33">
        <f t="shared" si="33"/>
        <v>0</v>
      </c>
      <c r="M134" s="33">
        <f t="shared" si="33"/>
        <v>0</v>
      </c>
      <c r="N134" s="33">
        <f t="shared" si="33"/>
        <v>0</v>
      </c>
      <c r="O134" s="33">
        <f t="shared" si="33"/>
        <v>0</v>
      </c>
      <c r="P134" s="33">
        <f t="shared" si="33"/>
        <v>0</v>
      </c>
      <c r="Q134" s="33">
        <f t="shared" si="33"/>
        <v>0</v>
      </c>
      <c r="R134" s="33">
        <f t="shared" si="33"/>
        <v>0</v>
      </c>
      <c r="S134" s="33">
        <f t="shared" si="33"/>
        <v>0</v>
      </c>
      <c r="T134" s="33">
        <f t="shared" si="33"/>
        <v>0</v>
      </c>
      <c r="U134" s="33">
        <f t="shared" si="33"/>
        <v>0</v>
      </c>
      <c r="V134" s="33">
        <f t="shared" si="33"/>
        <v>0</v>
      </c>
      <c r="W134" s="33">
        <f t="shared" si="33"/>
        <v>0</v>
      </c>
      <c r="X134" s="33">
        <f t="shared" si="33"/>
        <v>0</v>
      </c>
      <c r="Y134" s="33">
        <f t="shared" si="33"/>
        <v>0</v>
      </c>
      <c r="Z134" s="33">
        <f t="shared" si="33"/>
        <v>0</v>
      </c>
      <c r="AA134" s="33">
        <f t="shared" si="33"/>
        <v>0</v>
      </c>
      <c r="AB134" s="33">
        <f t="shared" si="33"/>
        <v>0</v>
      </c>
      <c r="AC134" s="33">
        <f t="shared" si="33"/>
        <v>0</v>
      </c>
      <c r="AD134" s="34">
        <f t="shared" si="33"/>
        <v>0</v>
      </c>
    </row>
    <row r="135" spans="1:30" s="6" customFormat="1" ht="1.9" customHeight="1" x14ac:dyDescent="0.3">
      <c r="A135" s="10"/>
      <c r="B135" s="1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17"/>
    </row>
    <row r="136" spans="1:30" s="6" customFormat="1" x14ac:dyDescent="0.3">
      <c r="A136" s="10" t="s">
        <v>31</v>
      </c>
      <c r="B136" s="1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17"/>
    </row>
    <row r="137" spans="1:30" s="6" customFormat="1" ht="12.5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ht="12.5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5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ht="12.5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ht="12.5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ht="12.5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3">
      <c r="A143" s="35" t="s">
        <v>87</v>
      </c>
      <c r="B143" s="31"/>
      <c r="C143" s="32">
        <f t="shared" ref="C143:AD143" si="35">SUM(C137:C142)</f>
        <v>0</v>
      </c>
      <c r="D143" s="33">
        <f t="shared" si="35"/>
        <v>0</v>
      </c>
      <c r="E143" s="33">
        <f t="shared" si="35"/>
        <v>0</v>
      </c>
      <c r="F143" s="33">
        <f t="shared" si="35"/>
        <v>0</v>
      </c>
      <c r="G143" s="33">
        <f t="shared" si="35"/>
        <v>0</v>
      </c>
      <c r="H143" s="33">
        <f t="shared" si="35"/>
        <v>0</v>
      </c>
      <c r="I143" s="33">
        <f t="shared" si="35"/>
        <v>0</v>
      </c>
      <c r="J143" s="33">
        <f t="shared" ref="J143" si="36">SUM(J137:J142)</f>
        <v>0</v>
      </c>
      <c r="K143" s="33">
        <f t="shared" si="35"/>
        <v>0</v>
      </c>
      <c r="L143" s="33">
        <f t="shared" si="35"/>
        <v>0</v>
      </c>
      <c r="M143" s="33">
        <f t="shared" si="35"/>
        <v>0</v>
      </c>
      <c r="N143" s="33">
        <f t="shared" si="35"/>
        <v>0</v>
      </c>
      <c r="O143" s="33">
        <f t="shared" si="35"/>
        <v>0</v>
      </c>
      <c r="P143" s="33">
        <f t="shared" si="35"/>
        <v>0</v>
      </c>
      <c r="Q143" s="33">
        <f t="shared" si="35"/>
        <v>0</v>
      </c>
      <c r="R143" s="33">
        <f t="shared" si="35"/>
        <v>0</v>
      </c>
      <c r="S143" s="33">
        <f t="shared" si="35"/>
        <v>0</v>
      </c>
      <c r="T143" s="33">
        <f t="shared" si="35"/>
        <v>0</v>
      </c>
      <c r="U143" s="33">
        <f t="shared" si="35"/>
        <v>0</v>
      </c>
      <c r="V143" s="33">
        <f t="shared" si="35"/>
        <v>0</v>
      </c>
      <c r="W143" s="33">
        <f t="shared" si="35"/>
        <v>0</v>
      </c>
      <c r="X143" s="33">
        <f t="shared" si="35"/>
        <v>0</v>
      </c>
      <c r="Y143" s="33">
        <f t="shared" si="35"/>
        <v>0</v>
      </c>
      <c r="Z143" s="33">
        <f t="shared" si="35"/>
        <v>0</v>
      </c>
      <c r="AA143" s="33">
        <f t="shared" si="35"/>
        <v>0</v>
      </c>
      <c r="AB143" s="33">
        <f t="shared" si="35"/>
        <v>0</v>
      </c>
      <c r="AC143" s="33">
        <f t="shared" si="35"/>
        <v>0</v>
      </c>
      <c r="AD143" s="34">
        <f t="shared" si="35"/>
        <v>0</v>
      </c>
    </row>
    <row r="144" spans="1:30" s="6" customFormat="1" ht="1.9" customHeight="1" x14ac:dyDescent="0.3">
      <c r="A144" s="10"/>
      <c r="B144" s="1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17"/>
    </row>
    <row r="145" spans="1:30" s="6" customFormat="1" x14ac:dyDescent="0.3">
      <c r="A145" s="35" t="s">
        <v>88</v>
      </c>
      <c r="B145" s="31"/>
      <c r="C145" s="32">
        <f t="shared" ref="C145:AD145" si="37">SUM(C134+C125+C117+C108+C99+C90+C81+C73+C64+C55+C46+C37+C143)</f>
        <v>6415562.3999999994</v>
      </c>
      <c r="D145" s="33">
        <f t="shared" si="37"/>
        <v>0</v>
      </c>
      <c r="E145" s="33">
        <f t="shared" si="37"/>
        <v>0</v>
      </c>
      <c r="F145" s="33">
        <f t="shared" si="37"/>
        <v>0</v>
      </c>
      <c r="G145" s="33">
        <f t="shared" si="37"/>
        <v>479595.19999999995</v>
      </c>
      <c r="H145" s="33">
        <f t="shared" si="37"/>
        <v>393750.25</v>
      </c>
      <c r="I145" s="33">
        <f t="shared" si="37"/>
        <v>0</v>
      </c>
      <c r="J145" s="33">
        <f t="shared" ref="J145" si="38">SUM(J134+J125+J117+J108+J99+J90+J81+J73+J64+J55+J46+J37+J143)</f>
        <v>0</v>
      </c>
      <c r="K145" s="33">
        <f t="shared" si="37"/>
        <v>0</v>
      </c>
      <c r="L145" s="33">
        <f t="shared" si="37"/>
        <v>0</v>
      </c>
      <c r="M145" s="33">
        <f t="shared" si="37"/>
        <v>0</v>
      </c>
      <c r="N145" s="33">
        <f t="shared" si="37"/>
        <v>0</v>
      </c>
      <c r="O145" s="33">
        <f t="shared" si="37"/>
        <v>0</v>
      </c>
      <c r="P145" s="33">
        <f t="shared" si="37"/>
        <v>0</v>
      </c>
      <c r="Q145" s="33">
        <f t="shared" si="37"/>
        <v>0</v>
      </c>
      <c r="R145" s="33">
        <f t="shared" si="37"/>
        <v>0</v>
      </c>
      <c r="S145" s="33">
        <f t="shared" si="37"/>
        <v>272737.57</v>
      </c>
      <c r="T145" s="33">
        <f t="shared" si="37"/>
        <v>0</v>
      </c>
      <c r="U145" s="33">
        <f t="shared" si="37"/>
        <v>32000</v>
      </c>
      <c r="V145" s="33">
        <f t="shared" si="37"/>
        <v>0</v>
      </c>
      <c r="W145" s="33">
        <f t="shared" si="37"/>
        <v>0</v>
      </c>
      <c r="X145" s="33">
        <f t="shared" si="37"/>
        <v>0</v>
      </c>
      <c r="Y145" s="33">
        <f t="shared" si="37"/>
        <v>0</v>
      </c>
      <c r="Z145" s="33">
        <f t="shared" si="37"/>
        <v>0</v>
      </c>
      <c r="AA145" s="33">
        <f t="shared" si="37"/>
        <v>0</v>
      </c>
      <c r="AB145" s="33">
        <f t="shared" si="37"/>
        <v>0</v>
      </c>
      <c r="AC145" s="33">
        <f t="shared" si="37"/>
        <v>0</v>
      </c>
      <c r="AD145" s="34">
        <f t="shared" si="37"/>
        <v>7593645.4199999999</v>
      </c>
    </row>
    <row r="146" spans="1:30" s="6" customFormat="1" ht="1.9" customHeight="1" x14ac:dyDescent="0.3">
      <c r="A146" s="10"/>
      <c r="B146" s="1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17"/>
    </row>
    <row r="147" spans="1:30" s="6" customFormat="1" x14ac:dyDescent="0.3">
      <c r="A147" s="10" t="s">
        <v>32</v>
      </c>
      <c r="B147" s="1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17"/>
    </row>
    <row r="148" spans="1:30" s="6" customFormat="1" ht="12.5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ht="12.5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5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459189.25</v>
      </c>
      <c r="R150" s="16">
        <v>0</v>
      </c>
      <c r="S150" s="16">
        <v>250000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709189.25</v>
      </c>
    </row>
    <row r="151" spans="1:30" s="6" customFormat="1" ht="12.5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ht="12.5" x14ac:dyDescent="0.25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5706614.5199999996</v>
      </c>
      <c r="R152" s="16">
        <v>0</v>
      </c>
      <c r="S152" s="16">
        <v>297262.43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6003876.9499999993</v>
      </c>
    </row>
    <row r="153" spans="1:30" s="6" customFormat="1" ht="12.5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3">
      <c r="A154" s="35" t="s">
        <v>89</v>
      </c>
      <c r="B154" s="31"/>
      <c r="C154" s="32">
        <f t="shared" ref="C154:AD154" si="39">SUM(C148:C153)</f>
        <v>0</v>
      </c>
      <c r="D154" s="33">
        <f t="shared" si="39"/>
        <v>0</v>
      </c>
      <c r="E154" s="33">
        <f t="shared" si="39"/>
        <v>0</v>
      </c>
      <c r="F154" s="33">
        <f t="shared" si="39"/>
        <v>0</v>
      </c>
      <c r="G154" s="33">
        <f t="shared" si="39"/>
        <v>0</v>
      </c>
      <c r="H154" s="33">
        <f t="shared" si="39"/>
        <v>0</v>
      </c>
      <c r="I154" s="33">
        <f t="shared" si="39"/>
        <v>0</v>
      </c>
      <c r="J154" s="33">
        <f t="shared" ref="J154" si="40">SUM(J148:J153)</f>
        <v>0</v>
      </c>
      <c r="K154" s="33">
        <f t="shared" si="39"/>
        <v>0</v>
      </c>
      <c r="L154" s="33">
        <f t="shared" si="39"/>
        <v>0</v>
      </c>
      <c r="M154" s="33">
        <f t="shared" si="39"/>
        <v>0</v>
      </c>
      <c r="N154" s="33">
        <f t="shared" si="39"/>
        <v>0</v>
      </c>
      <c r="O154" s="33">
        <f t="shared" si="39"/>
        <v>0</v>
      </c>
      <c r="P154" s="33">
        <f t="shared" si="39"/>
        <v>0</v>
      </c>
      <c r="Q154" s="33">
        <f t="shared" si="39"/>
        <v>6165803.7699999996</v>
      </c>
      <c r="R154" s="33">
        <f t="shared" si="39"/>
        <v>0</v>
      </c>
      <c r="S154" s="33">
        <f t="shared" si="39"/>
        <v>547262.42999999993</v>
      </c>
      <c r="T154" s="33">
        <f t="shared" si="39"/>
        <v>0</v>
      </c>
      <c r="U154" s="33">
        <f t="shared" si="39"/>
        <v>0</v>
      </c>
      <c r="V154" s="33">
        <f t="shared" si="39"/>
        <v>0</v>
      </c>
      <c r="W154" s="33">
        <f t="shared" si="39"/>
        <v>0</v>
      </c>
      <c r="X154" s="33">
        <f t="shared" si="39"/>
        <v>0</v>
      </c>
      <c r="Y154" s="33">
        <f t="shared" si="39"/>
        <v>0</v>
      </c>
      <c r="Z154" s="33">
        <f t="shared" si="39"/>
        <v>0</v>
      </c>
      <c r="AA154" s="33">
        <f t="shared" si="39"/>
        <v>0</v>
      </c>
      <c r="AB154" s="33">
        <f t="shared" si="39"/>
        <v>0</v>
      </c>
      <c r="AC154" s="33">
        <f t="shared" si="39"/>
        <v>0</v>
      </c>
      <c r="AD154" s="34">
        <f t="shared" si="39"/>
        <v>6713066.1999999993</v>
      </c>
    </row>
    <row r="155" spans="1:30" s="6" customFormat="1" ht="1.9" customHeight="1" x14ac:dyDescent="0.3">
      <c r="A155" s="10"/>
      <c r="B155" s="1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17"/>
    </row>
    <row r="156" spans="1:30" s="6" customFormat="1" ht="39" x14ac:dyDescent="0.3">
      <c r="A156" s="10" t="s">
        <v>33</v>
      </c>
      <c r="B156" s="1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17"/>
    </row>
    <row r="157" spans="1:30" s="6" customFormat="1" ht="12.5" x14ac:dyDescent="0.25">
      <c r="A157" s="11" t="s">
        <v>58</v>
      </c>
      <c r="B157" s="14" t="s">
        <v>16</v>
      </c>
      <c r="C157" s="23"/>
      <c r="D157" s="24" t="s">
        <v>35</v>
      </c>
      <c r="E157" s="24" t="s">
        <v>35</v>
      </c>
      <c r="F157" s="24" t="s">
        <v>35</v>
      </c>
      <c r="G157" s="24"/>
      <c r="H157" s="24"/>
      <c r="I157" s="24" t="s">
        <v>35</v>
      </c>
      <c r="J157" s="24" t="s">
        <v>35</v>
      </c>
      <c r="K157" s="24" t="s">
        <v>35</v>
      </c>
      <c r="L157" s="24" t="s">
        <v>35</v>
      </c>
      <c r="M157" s="24" t="s">
        <v>35</v>
      </c>
      <c r="N157" s="24" t="s">
        <v>35</v>
      </c>
      <c r="O157" s="24"/>
      <c r="P157" s="24" t="s">
        <v>35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 t="s">
        <v>35</v>
      </c>
      <c r="AC157" s="24" t="s">
        <v>35</v>
      </c>
      <c r="AD157" s="25">
        <f t="shared" si="32"/>
        <v>0</v>
      </c>
    </row>
    <row r="158" spans="1:30" s="6" customFormat="1" ht="12.5" x14ac:dyDescent="0.25">
      <c r="A158" s="11" t="s">
        <v>140</v>
      </c>
      <c r="B158" s="14" t="s">
        <v>17</v>
      </c>
      <c r="C158" s="23"/>
      <c r="D158" s="24" t="s">
        <v>35</v>
      </c>
      <c r="E158" s="24" t="s">
        <v>35</v>
      </c>
      <c r="F158" s="24" t="s">
        <v>35</v>
      </c>
      <c r="G158" s="24"/>
      <c r="H158" s="24"/>
      <c r="I158" s="24" t="s">
        <v>35</v>
      </c>
      <c r="J158" s="24" t="s">
        <v>35</v>
      </c>
      <c r="K158" s="24" t="s">
        <v>35</v>
      </c>
      <c r="L158" s="24" t="s">
        <v>35</v>
      </c>
      <c r="M158" s="24" t="s">
        <v>35</v>
      </c>
      <c r="N158" s="24" t="s">
        <v>35</v>
      </c>
      <c r="O158" s="24"/>
      <c r="P158" s="24" t="s">
        <v>35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 t="s">
        <v>35</v>
      </c>
      <c r="AC158" s="24" t="s">
        <v>35</v>
      </c>
      <c r="AD158" s="25">
        <f t="shared" si="32"/>
        <v>0</v>
      </c>
    </row>
    <row r="159" spans="1:30" s="6" customFormat="1" ht="25" x14ac:dyDescent="0.25">
      <c r="A159" s="11" t="s">
        <v>59</v>
      </c>
      <c r="B159" s="14" t="s">
        <v>18</v>
      </c>
      <c r="C159" s="23"/>
      <c r="D159" s="24" t="s">
        <v>35</v>
      </c>
      <c r="E159" s="24" t="s">
        <v>35</v>
      </c>
      <c r="F159" s="24" t="s">
        <v>35</v>
      </c>
      <c r="G159" s="24"/>
      <c r="H159" s="24"/>
      <c r="I159" s="24" t="s">
        <v>35</v>
      </c>
      <c r="J159" s="24" t="s">
        <v>35</v>
      </c>
      <c r="K159" s="24" t="s">
        <v>35</v>
      </c>
      <c r="L159" s="24" t="s">
        <v>35</v>
      </c>
      <c r="M159" s="24" t="s">
        <v>35</v>
      </c>
      <c r="N159" s="24" t="s">
        <v>35</v>
      </c>
      <c r="O159" s="24"/>
      <c r="P159" s="24" t="s">
        <v>35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 t="s">
        <v>35</v>
      </c>
      <c r="AC159" s="24" t="s">
        <v>35</v>
      </c>
      <c r="AD159" s="25">
        <f t="shared" si="32"/>
        <v>0</v>
      </c>
    </row>
    <row r="160" spans="1:30" s="6" customFormat="1" ht="12.5" x14ac:dyDescent="0.25">
      <c r="A160" s="11" t="s">
        <v>60</v>
      </c>
      <c r="B160" s="14" t="s">
        <v>19</v>
      </c>
      <c r="C160" s="23"/>
      <c r="D160" s="24" t="s">
        <v>35</v>
      </c>
      <c r="E160" s="24" t="s">
        <v>35</v>
      </c>
      <c r="F160" s="24" t="s">
        <v>35</v>
      </c>
      <c r="G160" s="24"/>
      <c r="H160" s="24"/>
      <c r="I160" s="24" t="s">
        <v>35</v>
      </c>
      <c r="J160" s="24" t="s">
        <v>35</v>
      </c>
      <c r="K160" s="24" t="s">
        <v>35</v>
      </c>
      <c r="L160" s="24" t="s">
        <v>35</v>
      </c>
      <c r="M160" s="24" t="s">
        <v>35</v>
      </c>
      <c r="N160" s="24" t="s">
        <v>35</v>
      </c>
      <c r="O160" s="24"/>
      <c r="P160" s="24" t="s">
        <v>35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 t="s">
        <v>35</v>
      </c>
      <c r="AC160" s="24" t="s">
        <v>35</v>
      </c>
      <c r="AD160" s="25">
        <f t="shared" si="32"/>
        <v>0</v>
      </c>
    </row>
    <row r="161" spans="1:30" s="6" customFormat="1" ht="12.5" x14ac:dyDescent="0.25">
      <c r="A161" s="11" t="s">
        <v>61</v>
      </c>
      <c r="B161" s="14" t="s">
        <v>20</v>
      </c>
      <c r="C161" s="23"/>
      <c r="D161" s="24" t="s">
        <v>35</v>
      </c>
      <c r="E161" s="24" t="s">
        <v>35</v>
      </c>
      <c r="F161" s="24" t="s">
        <v>35</v>
      </c>
      <c r="G161" s="24"/>
      <c r="H161" s="24"/>
      <c r="I161" s="24" t="s">
        <v>35</v>
      </c>
      <c r="J161" s="24" t="s">
        <v>35</v>
      </c>
      <c r="K161" s="24" t="s">
        <v>35</v>
      </c>
      <c r="L161" s="24" t="s">
        <v>35</v>
      </c>
      <c r="M161" s="24" t="s">
        <v>35</v>
      </c>
      <c r="N161" s="24" t="s">
        <v>35</v>
      </c>
      <c r="O161" s="24"/>
      <c r="P161" s="24" t="s">
        <v>35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 t="s">
        <v>35</v>
      </c>
      <c r="AC161" s="24" t="s">
        <v>35</v>
      </c>
      <c r="AD161" s="25">
        <f t="shared" si="32"/>
        <v>0</v>
      </c>
    </row>
    <row r="162" spans="1:30" s="6" customFormat="1" ht="12.5" x14ac:dyDescent="0.25">
      <c r="A162" s="11" t="s">
        <v>62</v>
      </c>
      <c r="B162" s="14" t="s">
        <v>21</v>
      </c>
      <c r="C162" s="15">
        <v>333600</v>
      </c>
      <c r="D162" s="16">
        <v>0</v>
      </c>
      <c r="E162" s="16">
        <v>0</v>
      </c>
      <c r="F162" s="16">
        <v>0</v>
      </c>
      <c r="G162" s="16">
        <v>0</v>
      </c>
      <c r="H162" s="16">
        <v>359064.43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2514700</v>
      </c>
      <c r="P162" s="16">
        <v>0</v>
      </c>
      <c r="Q162" s="16">
        <v>3078929.23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6286293.6600000001</v>
      </c>
    </row>
    <row r="163" spans="1:30" s="6" customFormat="1" x14ac:dyDescent="0.3">
      <c r="A163" s="35" t="s">
        <v>90</v>
      </c>
      <c r="B163" s="31"/>
      <c r="C163" s="32">
        <f t="shared" ref="C163:AD163" si="41">SUM(C157:C162)</f>
        <v>333600</v>
      </c>
      <c r="D163" s="33">
        <f t="shared" si="41"/>
        <v>0</v>
      </c>
      <c r="E163" s="33">
        <f t="shared" si="41"/>
        <v>0</v>
      </c>
      <c r="F163" s="33">
        <f t="shared" si="41"/>
        <v>0</v>
      </c>
      <c r="G163" s="33">
        <f>SUM(G157:G162)</f>
        <v>0</v>
      </c>
      <c r="H163" s="33">
        <f t="shared" si="41"/>
        <v>359064.43</v>
      </c>
      <c r="I163" s="33">
        <f t="shared" si="41"/>
        <v>0</v>
      </c>
      <c r="J163" s="33">
        <f t="shared" ref="J163" si="42">SUM(J157:J162)</f>
        <v>0</v>
      </c>
      <c r="K163" s="33">
        <f t="shared" si="41"/>
        <v>0</v>
      </c>
      <c r="L163" s="33">
        <f t="shared" si="41"/>
        <v>0</v>
      </c>
      <c r="M163" s="33">
        <f t="shared" si="41"/>
        <v>0</v>
      </c>
      <c r="N163" s="33">
        <f t="shared" si="41"/>
        <v>0</v>
      </c>
      <c r="O163" s="33">
        <f t="shared" si="41"/>
        <v>2514700</v>
      </c>
      <c r="P163" s="33">
        <f t="shared" si="41"/>
        <v>0</v>
      </c>
      <c r="Q163" s="33">
        <f t="shared" si="41"/>
        <v>3078929.23</v>
      </c>
      <c r="R163" s="33">
        <f t="shared" si="41"/>
        <v>0</v>
      </c>
      <c r="S163" s="33">
        <f t="shared" si="41"/>
        <v>0</v>
      </c>
      <c r="T163" s="33">
        <f t="shared" si="41"/>
        <v>0</v>
      </c>
      <c r="U163" s="33">
        <f t="shared" si="41"/>
        <v>0</v>
      </c>
      <c r="V163" s="33">
        <f t="shared" si="41"/>
        <v>0</v>
      </c>
      <c r="W163" s="33">
        <f t="shared" si="41"/>
        <v>0</v>
      </c>
      <c r="X163" s="33">
        <f t="shared" si="41"/>
        <v>0</v>
      </c>
      <c r="Y163" s="33">
        <f t="shared" si="41"/>
        <v>0</v>
      </c>
      <c r="Z163" s="33">
        <f t="shared" si="41"/>
        <v>0</v>
      </c>
      <c r="AA163" s="33">
        <f t="shared" si="41"/>
        <v>0</v>
      </c>
      <c r="AB163" s="33">
        <f t="shared" si="41"/>
        <v>0</v>
      </c>
      <c r="AC163" s="33">
        <f t="shared" si="41"/>
        <v>0</v>
      </c>
      <c r="AD163" s="34">
        <f t="shared" si="41"/>
        <v>6286293.6600000001</v>
      </c>
    </row>
    <row r="164" spans="1:30" s="6" customFormat="1" ht="1.9" customHeight="1" x14ac:dyDescent="0.3">
      <c r="A164" s="10"/>
      <c r="B164" s="1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17"/>
    </row>
    <row r="165" spans="1:30" s="6" customFormat="1" x14ac:dyDescent="0.3">
      <c r="A165" s="30" t="s">
        <v>95</v>
      </c>
      <c r="B165" s="31"/>
      <c r="C165" s="32">
        <f t="shared" ref="C165:AD165" si="43">SUM(C145+C28+C163+C154)</f>
        <v>11741221.84</v>
      </c>
      <c r="D165" s="33">
        <f t="shared" si="43"/>
        <v>0</v>
      </c>
      <c r="E165" s="33">
        <f t="shared" si="43"/>
        <v>0</v>
      </c>
      <c r="F165" s="33">
        <f t="shared" si="43"/>
        <v>0</v>
      </c>
      <c r="G165" s="33">
        <f t="shared" si="43"/>
        <v>479595.19999999995</v>
      </c>
      <c r="H165" s="33">
        <f t="shared" si="43"/>
        <v>909671.42999999993</v>
      </c>
      <c r="I165" s="33">
        <f t="shared" si="43"/>
        <v>0</v>
      </c>
      <c r="J165" s="33">
        <f t="shared" ref="J165" si="44">SUM(J145+J28+J163+J154)</f>
        <v>0</v>
      </c>
      <c r="K165" s="33">
        <f t="shared" si="43"/>
        <v>0</v>
      </c>
      <c r="L165" s="33">
        <f t="shared" si="43"/>
        <v>0</v>
      </c>
      <c r="M165" s="33">
        <f t="shared" si="43"/>
        <v>0</v>
      </c>
      <c r="N165" s="33">
        <f t="shared" si="43"/>
        <v>0</v>
      </c>
      <c r="O165" s="33">
        <f t="shared" si="43"/>
        <v>2514700</v>
      </c>
      <c r="P165" s="33">
        <f t="shared" si="43"/>
        <v>0</v>
      </c>
      <c r="Q165" s="33">
        <f t="shared" si="43"/>
        <v>9244733</v>
      </c>
      <c r="R165" s="33">
        <f t="shared" si="43"/>
        <v>0</v>
      </c>
      <c r="S165" s="33">
        <f t="shared" si="43"/>
        <v>895000</v>
      </c>
      <c r="T165" s="33">
        <f t="shared" si="43"/>
        <v>0</v>
      </c>
      <c r="U165" s="33">
        <f t="shared" si="43"/>
        <v>462170.66</v>
      </c>
      <c r="V165" s="33">
        <f t="shared" si="43"/>
        <v>0</v>
      </c>
      <c r="W165" s="33">
        <f t="shared" si="43"/>
        <v>0</v>
      </c>
      <c r="X165" s="33">
        <f t="shared" si="43"/>
        <v>0</v>
      </c>
      <c r="Y165" s="33">
        <f t="shared" si="43"/>
        <v>0</v>
      </c>
      <c r="Z165" s="33">
        <f t="shared" si="43"/>
        <v>0</v>
      </c>
      <c r="AA165" s="33">
        <f t="shared" si="43"/>
        <v>0</v>
      </c>
      <c r="AB165" s="33">
        <f t="shared" si="43"/>
        <v>0</v>
      </c>
      <c r="AC165" s="33">
        <f t="shared" si="43"/>
        <v>0</v>
      </c>
      <c r="AD165" s="34">
        <f t="shared" si="43"/>
        <v>26247092.129999999</v>
      </c>
    </row>
    <row r="166" spans="1:30" s="6" customFormat="1" ht="1.9" customHeight="1" x14ac:dyDescent="0.3">
      <c r="A166" s="10"/>
      <c r="B166" s="1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17"/>
    </row>
    <row r="167" spans="1:30" s="6" customFormat="1" x14ac:dyDescent="0.3">
      <c r="A167" s="10" t="s">
        <v>39</v>
      </c>
      <c r="B167" s="1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17"/>
    </row>
    <row r="168" spans="1:30" s="6" customFormat="1" x14ac:dyDescent="0.3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3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3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3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3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5" x14ac:dyDescent="0.3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3">
      <c r="A174" s="30" t="s">
        <v>110</v>
      </c>
      <c r="B174" s="31"/>
      <c r="C174" s="32">
        <f>SUM(C168:C173)</f>
        <v>0</v>
      </c>
      <c r="D174" s="33">
        <f t="shared" ref="D174:AD174" si="45">SUM(D168:D173)</f>
        <v>0</v>
      </c>
      <c r="E174" s="33">
        <f t="shared" si="45"/>
        <v>0</v>
      </c>
      <c r="F174" s="33">
        <f t="shared" si="45"/>
        <v>0</v>
      </c>
      <c r="G174" s="33">
        <f t="shared" si="45"/>
        <v>0</v>
      </c>
      <c r="H174" s="33">
        <f t="shared" si="45"/>
        <v>0</v>
      </c>
      <c r="I174" s="33">
        <f t="shared" si="45"/>
        <v>0</v>
      </c>
      <c r="J174" s="33">
        <f t="shared" ref="J174" si="46">SUM(J168:J173)</f>
        <v>0</v>
      </c>
      <c r="K174" s="33">
        <f t="shared" si="45"/>
        <v>0</v>
      </c>
      <c r="L174" s="33">
        <f t="shared" si="45"/>
        <v>0</v>
      </c>
      <c r="M174" s="33">
        <f t="shared" si="45"/>
        <v>0</v>
      </c>
      <c r="N174" s="33">
        <f t="shared" si="45"/>
        <v>0</v>
      </c>
      <c r="O174" s="33">
        <f t="shared" si="45"/>
        <v>0</v>
      </c>
      <c r="P174" s="33">
        <f t="shared" si="45"/>
        <v>0</v>
      </c>
      <c r="Q174" s="33">
        <f t="shared" si="45"/>
        <v>0</v>
      </c>
      <c r="R174" s="33">
        <f t="shared" si="45"/>
        <v>0</v>
      </c>
      <c r="S174" s="33">
        <f t="shared" si="45"/>
        <v>0</v>
      </c>
      <c r="T174" s="33">
        <f t="shared" si="45"/>
        <v>0</v>
      </c>
      <c r="U174" s="33">
        <f t="shared" si="45"/>
        <v>0</v>
      </c>
      <c r="V174" s="33">
        <f t="shared" si="45"/>
        <v>0</v>
      </c>
      <c r="W174" s="33">
        <f t="shared" si="45"/>
        <v>0</v>
      </c>
      <c r="X174" s="33">
        <f t="shared" si="45"/>
        <v>0</v>
      </c>
      <c r="Y174" s="33">
        <f t="shared" si="45"/>
        <v>0</v>
      </c>
      <c r="Z174" s="33">
        <f t="shared" si="45"/>
        <v>0</v>
      </c>
      <c r="AA174" s="33">
        <f t="shared" si="45"/>
        <v>0</v>
      </c>
      <c r="AB174" s="33">
        <f t="shared" si="45"/>
        <v>0</v>
      </c>
      <c r="AC174" s="33">
        <f t="shared" si="45"/>
        <v>0</v>
      </c>
      <c r="AD174" s="34">
        <f t="shared" si="45"/>
        <v>0</v>
      </c>
    </row>
    <row r="175" spans="1:30" s="6" customFormat="1" ht="1.9" customHeight="1" x14ac:dyDescent="0.3">
      <c r="A175" s="10"/>
      <c r="B175" s="1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17"/>
    </row>
    <row r="176" spans="1:30" s="6" customFormat="1" x14ac:dyDescent="0.3">
      <c r="A176" s="30" t="s">
        <v>96</v>
      </c>
      <c r="B176" s="31"/>
      <c r="C176" s="32">
        <f t="shared" ref="C176:AD176" si="47">C165+C174</f>
        <v>11741221.84</v>
      </c>
      <c r="D176" s="33">
        <f t="shared" si="47"/>
        <v>0</v>
      </c>
      <c r="E176" s="33">
        <f t="shared" si="47"/>
        <v>0</v>
      </c>
      <c r="F176" s="33">
        <f t="shared" si="47"/>
        <v>0</v>
      </c>
      <c r="G176" s="33">
        <f t="shared" si="47"/>
        <v>479595.19999999995</v>
      </c>
      <c r="H176" s="33">
        <f t="shared" si="47"/>
        <v>909671.42999999993</v>
      </c>
      <c r="I176" s="33">
        <f t="shared" si="47"/>
        <v>0</v>
      </c>
      <c r="J176" s="33">
        <f t="shared" ref="J176" si="48">J165+J174</f>
        <v>0</v>
      </c>
      <c r="K176" s="33">
        <f t="shared" si="47"/>
        <v>0</v>
      </c>
      <c r="L176" s="33">
        <f t="shared" si="47"/>
        <v>0</v>
      </c>
      <c r="M176" s="33">
        <f t="shared" si="47"/>
        <v>0</v>
      </c>
      <c r="N176" s="33">
        <f t="shared" si="47"/>
        <v>0</v>
      </c>
      <c r="O176" s="33">
        <f t="shared" si="47"/>
        <v>2514700</v>
      </c>
      <c r="P176" s="33">
        <f t="shared" si="47"/>
        <v>0</v>
      </c>
      <c r="Q176" s="33">
        <f t="shared" si="47"/>
        <v>9244733</v>
      </c>
      <c r="R176" s="33">
        <f t="shared" si="47"/>
        <v>0</v>
      </c>
      <c r="S176" s="33">
        <f t="shared" si="47"/>
        <v>895000</v>
      </c>
      <c r="T176" s="33">
        <f t="shared" si="47"/>
        <v>0</v>
      </c>
      <c r="U176" s="33">
        <f t="shared" si="47"/>
        <v>462170.66</v>
      </c>
      <c r="V176" s="33">
        <f t="shared" si="47"/>
        <v>0</v>
      </c>
      <c r="W176" s="33">
        <f t="shared" si="47"/>
        <v>0</v>
      </c>
      <c r="X176" s="33">
        <f t="shared" si="47"/>
        <v>0</v>
      </c>
      <c r="Y176" s="33">
        <f t="shared" si="47"/>
        <v>0</v>
      </c>
      <c r="Z176" s="33">
        <f t="shared" si="47"/>
        <v>0</v>
      </c>
      <c r="AA176" s="33">
        <f t="shared" si="47"/>
        <v>0</v>
      </c>
      <c r="AB176" s="33">
        <f t="shared" si="47"/>
        <v>0</v>
      </c>
      <c r="AC176" s="33">
        <f t="shared" si="47"/>
        <v>0</v>
      </c>
      <c r="AD176" s="34">
        <f t="shared" si="47"/>
        <v>26247092.129999999</v>
      </c>
    </row>
    <row r="177" spans="1:30" s="6" customFormat="1" ht="1.9" customHeight="1" x14ac:dyDescent="0.3">
      <c r="A177" s="10"/>
      <c r="B177" s="1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17"/>
    </row>
    <row r="178" spans="1:30" s="6" customFormat="1" x14ac:dyDescent="0.3">
      <c r="A178" s="10" t="s">
        <v>40</v>
      </c>
      <c r="B178" s="1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17"/>
    </row>
    <row r="179" spans="1:30" s="6" customFormat="1" x14ac:dyDescent="0.3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3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3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x14ac:dyDescent="0.3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5" x14ac:dyDescent="0.3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x14ac:dyDescent="0.3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5" x14ac:dyDescent="0.3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3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3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3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x14ac:dyDescent="0.3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3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3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x14ac:dyDescent="0.3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3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3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3">
      <c r="A195" s="30" t="s">
        <v>97</v>
      </c>
      <c r="B195" s="31"/>
      <c r="C195" s="32">
        <f t="shared" ref="C195:AD195" si="50">SUM(C179:C194)</f>
        <v>0</v>
      </c>
      <c r="D195" s="33">
        <f t="shared" si="50"/>
        <v>0</v>
      </c>
      <c r="E195" s="33">
        <f t="shared" si="50"/>
        <v>0</v>
      </c>
      <c r="F195" s="33">
        <f t="shared" si="50"/>
        <v>0</v>
      </c>
      <c r="G195" s="33">
        <f t="shared" si="50"/>
        <v>0</v>
      </c>
      <c r="H195" s="33">
        <f t="shared" si="50"/>
        <v>0</v>
      </c>
      <c r="I195" s="33">
        <f t="shared" si="50"/>
        <v>0</v>
      </c>
      <c r="J195" s="33">
        <f t="shared" si="50"/>
        <v>0</v>
      </c>
      <c r="K195" s="33">
        <f t="shared" si="50"/>
        <v>0</v>
      </c>
      <c r="L195" s="33">
        <f t="shared" si="50"/>
        <v>0</v>
      </c>
      <c r="M195" s="33">
        <f t="shared" si="50"/>
        <v>0</v>
      </c>
      <c r="N195" s="33">
        <f t="shared" si="50"/>
        <v>0</v>
      </c>
      <c r="O195" s="33">
        <f t="shared" si="50"/>
        <v>0</v>
      </c>
      <c r="P195" s="33">
        <f t="shared" si="50"/>
        <v>0</v>
      </c>
      <c r="Q195" s="33">
        <f t="shared" si="50"/>
        <v>0</v>
      </c>
      <c r="R195" s="33">
        <f t="shared" si="50"/>
        <v>0</v>
      </c>
      <c r="S195" s="33">
        <f t="shared" si="50"/>
        <v>0</v>
      </c>
      <c r="T195" s="33">
        <f t="shared" si="50"/>
        <v>0</v>
      </c>
      <c r="U195" s="33">
        <f t="shared" si="50"/>
        <v>0</v>
      </c>
      <c r="V195" s="33">
        <f t="shared" si="50"/>
        <v>0</v>
      </c>
      <c r="W195" s="33">
        <f t="shared" si="50"/>
        <v>0</v>
      </c>
      <c r="X195" s="33">
        <f t="shared" si="50"/>
        <v>0</v>
      </c>
      <c r="Y195" s="33">
        <f t="shared" si="50"/>
        <v>0</v>
      </c>
      <c r="Z195" s="33">
        <f t="shared" si="50"/>
        <v>0</v>
      </c>
      <c r="AA195" s="33">
        <f t="shared" si="50"/>
        <v>0</v>
      </c>
      <c r="AB195" s="33">
        <f t="shared" si="50"/>
        <v>0</v>
      </c>
      <c r="AC195" s="33">
        <f t="shared" si="50"/>
        <v>0</v>
      </c>
      <c r="AD195" s="34">
        <f t="shared" si="50"/>
        <v>0</v>
      </c>
    </row>
    <row r="196" spans="1:30" s="6" customFormat="1" ht="1.9" customHeight="1" x14ac:dyDescent="0.3">
      <c r="A196" s="10"/>
      <c r="B196" s="1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17"/>
    </row>
    <row r="197" spans="1:30" s="6" customFormat="1" ht="52" x14ac:dyDescent="0.3">
      <c r="A197" s="30" t="s">
        <v>98</v>
      </c>
      <c r="B197" s="31"/>
      <c r="C197" s="32">
        <f t="shared" ref="C197:AD197" si="51">C18-C176-C195</f>
        <v>5268307.0300000012</v>
      </c>
      <c r="D197" s="33">
        <f t="shared" si="51"/>
        <v>0</v>
      </c>
      <c r="E197" s="33">
        <f t="shared" si="51"/>
        <v>0</v>
      </c>
      <c r="F197" s="33">
        <f t="shared" si="51"/>
        <v>0</v>
      </c>
      <c r="G197" s="33">
        <f t="shared" si="51"/>
        <v>7137.3100000000559</v>
      </c>
      <c r="H197" s="33">
        <f t="shared" si="51"/>
        <v>-0.42999999993480742</v>
      </c>
      <c r="I197" s="33">
        <f t="shared" si="51"/>
        <v>0</v>
      </c>
      <c r="J197" s="33">
        <f t="shared" si="51"/>
        <v>0</v>
      </c>
      <c r="K197" s="33">
        <f t="shared" si="51"/>
        <v>0</v>
      </c>
      <c r="L197" s="33">
        <f t="shared" si="51"/>
        <v>0</v>
      </c>
      <c r="M197" s="33">
        <f t="shared" si="51"/>
        <v>0</v>
      </c>
      <c r="N197" s="33">
        <f t="shared" si="51"/>
        <v>0</v>
      </c>
      <c r="O197" s="33">
        <f t="shared" si="51"/>
        <v>2251529.3033333337</v>
      </c>
      <c r="P197" s="33">
        <f t="shared" si="51"/>
        <v>0</v>
      </c>
      <c r="Q197" s="33">
        <f t="shared" si="51"/>
        <v>-0.14000000059604645</v>
      </c>
      <c r="R197" s="33">
        <f t="shared" si="51"/>
        <v>0</v>
      </c>
      <c r="S197" s="33">
        <f t="shared" si="51"/>
        <v>848165.36000000034</v>
      </c>
      <c r="T197" s="33">
        <f t="shared" si="51"/>
        <v>0</v>
      </c>
      <c r="U197" s="33">
        <f t="shared" si="51"/>
        <v>11934.192500000063</v>
      </c>
      <c r="V197" s="33">
        <f t="shared" si="51"/>
        <v>0</v>
      </c>
      <c r="W197" s="33">
        <f t="shared" si="51"/>
        <v>0</v>
      </c>
      <c r="X197" s="33">
        <f t="shared" si="51"/>
        <v>0</v>
      </c>
      <c r="Y197" s="33">
        <f t="shared" si="51"/>
        <v>0</v>
      </c>
      <c r="Z197" s="33">
        <f t="shared" si="51"/>
        <v>0</v>
      </c>
      <c r="AA197" s="33">
        <f t="shared" si="51"/>
        <v>0</v>
      </c>
      <c r="AB197" s="33">
        <f t="shared" si="51"/>
        <v>0</v>
      </c>
      <c r="AC197" s="33">
        <f t="shared" si="51"/>
        <v>0</v>
      </c>
      <c r="AD197" s="34">
        <f t="shared" si="51"/>
        <v>8387072.6258333288</v>
      </c>
    </row>
    <row r="198" spans="1:30" ht="1.9" customHeight="1" x14ac:dyDescent="0.3"/>
    <row r="199" spans="1:30" ht="25" x14ac:dyDescent="0.3">
      <c r="A199" s="9" t="s">
        <v>56</v>
      </c>
      <c r="C199" s="7" t="str">
        <f t="shared" ref="C199:AD199" si="52">IF(C3&gt;C195,"Yes","No")</f>
        <v>Yes</v>
      </c>
      <c r="D199" s="7" t="str">
        <f t="shared" si="52"/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Yes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Yes</v>
      </c>
      <c r="P199" s="7" t="str">
        <f t="shared" si="52"/>
        <v>No</v>
      </c>
      <c r="Q199" s="7" t="str">
        <f t="shared" si="52"/>
        <v>Yes</v>
      </c>
      <c r="R199" s="7" t="str">
        <f t="shared" si="52"/>
        <v>No</v>
      </c>
      <c r="S199" s="7" t="str">
        <f t="shared" si="52"/>
        <v>Yes</v>
      </c>
      <c r="T199" s="7" t="str">
        <f t="shared" si="52"/>
        <v>No</v>
      </c>
      <c r="U199" s="7" t="str">
        <f t="shared" si="52"/>
        <v>Yes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Yes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58" fitToHeight="4" orientation="landscape" r:id="rId1"/>
  <headerFooter alignWithMargins="0">
    <oddFooter>&amp;LCDE, School Finance Division&amp;C&amp;P&amp;R&amp;D</oddFooter>
  </headerFooter>
  <rowBreaks count="3" manualBreakCount="3">
    <brk id="56" max="29" man="1"/>
    <brk id="109" max="29" man="1"/>
    <brk id="16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Uniform Budget Summary</vt:lpstr>
      <vt:lpstr>'Uniform Budget Summary'!Print_Area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Kathleen Askelson</cp:lastModifiedBy>
  <cp:lastPrinted>2025-02-04T20:52:33Z</cp:lastPrinted>
  <dcterms:created xsi:type="dcterms:W3CDTF">2013-05-02T21:12:35Z</dcterms:created>
  <dcterms:modified xsi:type="dcterms:W3CDTF">2025-02-16T21:09:07Z</dcterms:modified>
</cp:coreProperties>
</file>